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susanweston/Desktop/Prich/"/>
    </mc:Choice>
  </mc:AlternateContent>
  <xr:revisionPtr revIDLastSave="0" documentId="13_ncr:1_{F19ABF38-FD98-BD4C-8179-153E71B1DCF7}" xr6:coauthVersionLast="47" xr6:coauthVersionMax="47" xr10:uidLastSave="{00000000-0000-0000-0000-000000000000}"/>
  <bookViews>
    <workbookView xWindow="0" yWindow="500" windowWidth="27980" windowHeight="17500" activeTab="10" xr2:uid="{E915857F-5229-A048-8CE3-0F4965D11259}"/>
  </bookViews>
  <sheets>
    <sheet name="Summary" sheetId="26" r:id="rId1"/>
    <sheet name="2025 Transport" sheetId="23" r:id="rId2"/>
    <sheet name="2025 Quintiless" sheetId="13" r:id="rId3"/>
    <sheet name="2008 2025 Students" sheetId="27" r:id="rId4"/>
    <sheet name="2008 Tier Rev" sheetId="6" r:id="rId5"/>
    <sheet name="2012 Tier Rev" sheetId="5" r:id="rId6"/>
    <sheet name="2016 Tier Rev" sheetId="4" r:id="rId7"/>
    <sheet name="2020 Tier Rev" sheetId="3" r:id="rId8"/>
    <sheet name="2024 Tier Rev" sheetId="24" r:id="rId9"/>
    <sheet name="2025 Tier Rev" sheetId="11" r:id="rId10"/>
    <sheet name="Charts" sheetId="16" r:id="rId11"/>
  </sheets>
  <definedNames>
    <definedName name="_xlnm._FilterDatabase" localSheetId="4" hidden="1">'2008 Tier Rev'!$A$1:$T$176</definedName>
    <definedName name="_xlnm._FilterDatabase" localSheetId="5" hidden="1">'2012 Tier Rev'!$A$5:$G$180</definedName>
    <definedName name="_xlnm._FilterDatabase" localSheetId="6" hidden="1">'2016 Tier Rev'!$A$5:$G$179</definedName>
    <definedName name="_xlnm._FilterDatabase" localSheetId="7" hidden="1">'2020 Tier Rev'!$A$6:$G$179</definedName>
    <definedName name="_xlnm._FilterDatabase" localSheetId="8" hidden="1">'2024 Tier Rev'!$A$6:$T$179</definedName>
    <definedName name="_xlnm._FilterDatabase" localSheetId="2" hidden="1">'2025 Quintiless'!$B$1:$U$182</definedName>
    <definedName name="_xlnm._FilterDatabase" localSheetId="9" hidden="1">'2025 Tier Rev'!$A$6:$T$178</definedName>
    <definedName name="_xlnm._FilterDatabase" localSheetId="1" hidden="1">'2025 Transport'!$A$6:$F$178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1" i="13" l="1"/>
  <c r="G190" i="13"/>
  <c r="G189" i="13"/>
  <c r="G188" i="13"/>
  <c r="G187" i="13"/>
  <c r="G186" i="13"/>
  <c r="F191" i="13"/>
  <c r="H3" i="27"/>
  <c r="H4" i="27"/>
  <c r="H5" i="27"/>
  <c r="H6" i="27"/>
  <c r="H7" i="27"/>
  <c r="H8" i="27"/>
  <c r="H9" i="27"/>
  <c r="H2" i="27"/>
  <c r="G9" i="27"/>
  <c r="G3" i="27"/>
  <c r="G4" i="27"/>
  <c r="G5" i="27"/>
  <c r="G6" i="27"/>
  <c r="G7" i="27"/>
  <c r="G8" i="27"/>
  <c r="G2" i="27"/>
  <c r="F3" i="27"/>
  <c r="F4" i="27"/>
  <c r="F5" i="27"/>
  <c r="F6" i="27"/>
  <c r="F7" i="27"/>
  <c r="F8" i="27"/>
  <c r="F2" i="27"/>
  <c r="D3" i="27"/>
  <c r="D4" i="27"/>
  <c r="D5" i="27"/>
  <c r="D6" i="27"/>
  <c r="D7" i="27"/>
  <c r="D8" i="27"/>
  <c r="D2" i="27"/>
  <c r="W178" i="11"/>
  <c r="V176" i="6"/>
  <c r="H29" i="16"/>
  <c r="I29" i="16" s="1"/>
  <c r="H28" i="16"/>
  <c r="I28" i="16" s="1"/>
  <c r="H27" i="16"/>
  <c r="I27" i="16" s="1"/>
  <c r="U123" i="13"/>
  <c r="B32" i="26"/>
  <c r="C32" i="26"/>
  <c r="D32" i="26"/>
  <c r="E32" i="26"/>
  <c r="F32" i="26"/>
  <c r="G32" i="26"/>
  <c r="B33" i="26"/>
  <c r="C33" i="26"/>
  <c r="D33" i="26"/>
  <c r="E33" i="26"/>
  <c r="F33" i="26"/>
  <c r="G33" i="26"/>
  <c r="B34" i="26"/>
  <c r="C34" i="26"/>
  <c r="D34" i="26"/>
  <c r="E34" i="26"/>
  <c r="F34" i="26"/>
  <c r="G34" i="26"/>
  <c r="B35" i="26"/>
  <c r="C35" i="26"/>
  <c r="D35" i="26"/>
  <c r="E35" i="26"/>
  <c r="F35" i="26"/>
  <c r="G35" i="26"/>
  <c r="B36" i="26"/>
  <c r="C36" i="26"/>
  <c r="D36" i="26"/>
  <c r="E36" i="26"/>
  <c r="F36" i="26"/>
  <c r="G36" i="26"/>
  <c r="B37" i="26"/>
  <c r="C37" i="26"/>
  <c r="D37" i="26"/>
  <c r="E37" i="26"/>
  <c r="F37" i="26"/>
  <c r="G37" i="26"/>
  <c r="B40" i="26"/>
  <c r="C40" i="26"/>
  <c r="D40" i="26"/>
  <c r="E40" i="26"/>
  <c r="F40" i="26"/>
  <c r="G40" i="26"/>
  <c r="B42" i="26"/>
  <c r="C42" i="26"/>
  <c r="D42" i="26"/>
  <c r="E42" i="26"/>
  <c r="F42" i="26"/>
  <c r="G42" i="26"/>
  <c r="B43" i="26"/>
  <c r="C43" i="26"/>
  <c r="D43" i="26"/>
  <c r="E43" i="26"/>
  <c r="F43" i="26"/>
  <c r="G43" i="26"/>
  <c r="B44" i="26"/>
  <c r="C44" i="26"/>
  <c r="D44" i="26"/>
  <c r="E44" i="26"/>
  <c r="F44" i="26"/>
  <c r="G44" i="26"/>
  <c r="C31" i="26"/>
  <c r="D31" i="26"/>
  <c r="E31" i="26"/>
  <c r="F31" i="26"/>
  <c r="G31" i="26"/>
  <c r="B31" i="26"/>
  <c r="C22" i="26"/>
  <c r="C45" i="26" s="1"/>
  <c r="D22" i="26"/>
  <c r="D45" i="26" s="1"/>
  <c r="E22" i="26"/>
  <c r="E45" i="26" s="1"/>
  <c r="F22" i="26"/>
  <c r="F45" i="26" s="1"/>
  <c r="G22" i="26"/>
  <c r="G45" i="26" s="1"/>
  <c r="B22" i="26"/>
  <c r="B45" i="26" s="1"/>
  <c r="C12" i="26"/>
  <c r="C13" i="26" s="1"/>
  <c r="D12" i="26"/>
  <c r="D13" i="26" s="1"/>
  <c r="E12" i="26"/>
  <c r="E13" i="26" s="1"/>
  <c r="F12" i="26"/>
  <c r="F13" i="26" s="1"/>
  <c r="G12" i="26"/>
  <c r="G13" i="26" s="1"/>
  <c r="B12" i="26"/>
  <c r="B13" i="26" s="1"/>
  <c r="E52" i="26"/>
  <c r="D52" i="26"/>
  <c r="C52" i="26"/>
  <c r="E51" i="26"/>
  <c r="D51" i="26"/>
  <c r="C51" i="26"/>
  <c r="H50" i="26"/>
  <c r="I50" i="26" s="1"/>
  <c r="H17" i="26"/>
  <c r="H19" i="26"/>
  <c r="I19" i="26" s="1"/>
  <c r="H16" i="26"/>
  <c r="I16" i="26" s="1"/>
  <c r="H11" i="26"/>
  <c r="I11" i="26" s="1"/>
  <c r="H8" i="26"/>
  <c r="I8" i="26" s="1"/>
  <c r="H7" i="26"/>
  <c r="I7" i="26" s="1"/>
  <c r="H6" i="26"/>
  <c r="I6" i="26" s="1"/>
  <c r="H5" i="26"/>
  <c r="I5" i="26" s="1"/>
  <c r="H4" i="26"/>
  <c r="I4" i="26" s="1"/>
  <c r="H3" i="26"/>
  <c r="I3" i="26" s="1"/>
  <c r="H2" i="26"/>
  <c r="I2" i="26" s="1"/>
  <c r="S9" i="24"/>
  <c r="O9" i="24"/>
  <c r="N9" i="24"/>
  <c r="M9" i="24"/>
  <c r="Q9" i="24" s="1"/>
  <c r="T9" i="24" s="1"/>
  <c r="L9" i="24"/>
  <c r="P9" i="24" s="1"/>
  <c r="H9" i="24"/>
  <c r="S110" i="24"/>
  <c r="O110" i="24"/>
  <c r="N110" i="24"/>
  <c r="M110" i="24"/>
  <c r="Q110" i="24" s="1"/>
  <c r="T110" i="24" s="1"/>
  <c r="L110" i="24"/>
  <c r="P110" i="24" s="1"/>
  <c r="H110" i="24"/>
  <c r="S92" i="24"/>
  <c r="O92" i="24"/>
  <c r="N92" i="24"/>
  <c r="M92" i="24"/>
  <c r="Q92" i="24" s="1"/>
  <c r="T92" i="24" s="1"/>
  <c r="L92" i="24"/>
  <c r="P92" i="24" s="1"/>
  <c r="H92" i="24"/>
  <c r="S35" i="24"/>
  <c r="O35" i="24"/>
  <c r="N35" i="24"/>
  <c r="M35" i="24"/>
  <c r="Q35" i="24" s="1"/>
  <c r="T35" i="24" s="1"/>
  <c r="L35" i="24"/>
  <c r="P35" i="24" s="1"/>
  <c r="H35" i="24"/>
  <c r="S107" i="24"/>
  <c r="O107" i="24"/>
  <c r="N107" i="24"/>
  <c r="M107" i="24"/>
  <c r="Q107" i="24" s="1"/>
  <c r="T107" i="24" s="1"/>
  <c r="L107" i="24"/>
  <c r="P107" i="24" s="1"/>
  <c r="H107" i="24"/>
  <c r="S63" i="24"/>
  <c r="O63" i="24"/>
  <c r="N63" i="24"/>
  <c r="M63" i="24"/>
  <c r="Q63" i="24" s="1"/>
  <c r="L63" i="24"/>
  <c r="P63" i="24" s="1"/>
  <c r="H63" i="24"/>
  <c r="S22" i="24"/>
  <c r="O22" i="24"/>
  <c r="N22" i="24"/>
  <c r="M22" i="24"/>
  <c r="Q22" i="24" s="1"/>
  <c r="T22" i="24" s="1"/>
  <c r="L22" i="24"/>
  <c r="P22" i="24" s="1"/>
  <c r="H22" i="24"/>
  <c r="S131" i="24"/>
  <c r="O131" i="24"/>
  <c r="N131" i="24"/>
  <c r="M131" i="24"/>
  <c r="Q131" i="24" s="1"/>
  <c r="T131" i="24" s="1"/>
  <c r="L131" i="24"/>
  <c r="P131" i="24" s="1"/>
  <c r="H131" i="24"/>
  <c r="S177" i="24"/>
  <c r="O177" i="24"/>
  <c r="N177" i="24"/>
  <c r="M177" i="24"/>
  <c r="Q177" i="24" s="1"/>
  <c r="T177" i="24" s="1"/>
  <c r="L177" i="24"/>
  <c r="P177" i="24" s="1"/>
  <c r="H177" i="24"/>
  <c r="S20" i="24"/>
  <c r="O20" i="24"/>
  <c r="N20" i="24"/>
  <c r="M20" i="24"/>
  <c r="Q20" i="24" s="1"/>
  <c r="T20" i="24" s="1"/>
  <c r="L20" i="24"/>
  <c r="P20" i="24" s="1"/>
  <c r="H20" i="24"/>
  <c r="S96" i="24"/>
  <c r="O96" i="24"/>
  <c r="N96" i="24"/>
  <c r="M96" i="24"/>
  <c r="Q96" i="24" s="1"/>
  <c r="T96" i="24" s="1"/>
  <c r="L96" i="24"/>
  <c r="P96" i="24" s="1"/>
  <c r="H96" i="24"/>
  <c r="S158" i="24"/>
  <c r="P158" i="24"/>
  <c r="O158" i="24"/>
  <c r="N158" i="24"/>
  <c r="M158" i="24"/>
  <c r="Q158" i="24" s="1"/>
  <c r="T158" i="24" s="1"/>
  <c r="L158" i="24"/>
  <c r="H158" i="24"/>
  <c r="S132" i="24"/>
  <c r="O132" i="24"/>
  <c r="N132" i="24"/>
  <c r="M132" i="24"/>
  <c r="Q132" i="24" s="1"/>
  <c r="T132" i="24" s="1"/>
  <c r="L132" i="24"/>
  <c r="P132" i="24" s="1"/>
  <c r="H132" i="24"/>
  <c r="S34" i="24"/>
  <c r="O34" i="24"/>
  <c r="N34" i="24"/>
  <c r="M34" i="24"/>
  <c r="Q34" i="24" s="1"/>
  <c r="T34" i="24" s="1"/>
  <c r="L34" i="24"/>
  <c r="P34" i="24" s="1"/>
  <c r="H34" i="24"/>
  <c r="S41" i="24"/>
  <c r="O41" i="24"/>
  <c r="N41" i="24"/>
  <c r="M41" i="24"/>
  <c r="Q41" i="24" s="1"/>
  <c r="T41" i="24" s="1"/>
  <c r="L41" i="24"/>
  <c r="P41" i="24" s="1"/>
  <c r="H41" i="24"/>
  <c r="S30" i="24"/>
  <c r="O30" i="24"/>
  <c r="N30" i="24"/>
  <c r="M30" i="24"/>
  <c r="Q30" i="24" s="1"/>
  <c r="T30" i="24" s="1"/>
  <c r="L30" i="24"/>
  <c r="P30" i="24" s="1"/>
  <c r="H30" i="24"/>
  <c r="S68" i="24"/>
  <c r="O68" i="24"/>
  <c r="N68" i="24"/>
  <c r="M68" i="24"/>
  <c r="Q68" i="24" s="1"/>
  <c r="T68" i="24" s="1"/>
  <c r="L68" i="24"/>
  <c r="P68" i="24" s="1"/>
  <c r="H68" i="24"/>
  <c r="S118" i="24"/>
  <c r="O118" i="24"/>
  <c r="N118" i="24"/>
  <c r="M118" i="24"/>
  <c r="Q118" i="24" s="1"/>
  <c r="T118" i="24" s="1"/>
  <c r="L118" i="24"/>
  <c r="P118" i="24" s="1"/>
  <c r="H118" i="24"/>
  <c r="S94" i="24"/>
  <c r="O94" i="24"/>
  <c r="N94" i="24"/>
  <c r="M94" i="24"/>
  <c r="Q94" i="24" s="1"/>
  <c r="T94" i="24" s="1"/>
  <c r="L94" i="24"/>
  <c r="P94" i="24" s="1"/>
  <c r="H94" i="24"/>
  <c r="S23" i="24"/>
  <c r="O23" i="24"/>
  <c r="N23" i="24"/>
  <c r="M23" i="24"/>
  <c r="Q23" i="24" s="1"/>
  <c r="T23" i="24" s="1"/>
  <c r="L23" i="24"/>
  <c r="P23" i="24" s="1"/>
  <c r="H23" i="24"/>
  <c r="S157" i="24"/>
  <c r="O157" i="24"/>
  <c r="N157" i="24"/>
  <c r="M157" i="24"/>
  <c r="Q157" i="24" s="1"/>
  <c r="T157" i="24" s="1"/>
  <c r="L157" i="24"/>
  <c r="P157" i="24" s="1"/>
  <c r="H157" i="24"/>
  <c r="S43" i="24"/>
  <c r="O43" i="24"/>
  <c r="N43" i="24"/>
  <c r="M43" i="24"/>
  <c r="Q43" i="24" s="1"/>
  <c r="T43" i="24" s="1"/>
  <c r="L43" i="24"/>
  <c r="P43" i="24" s="1"/>
  <c r="H43" i="24"/>
  <c r="S15" i="24"/>
  <c r="O15" i="24"/>
  <c r="N15" i="24"/>
  <c r="M15" i="24"/>
  <c r="Q15" i="24" s="1"/>
  <c r="T15" i="24" s="1"/>
  <c r="L15" i="24"/>
  <c r="P15" i="24" s="1"/>
  <c r="H15" i="24"/>
  <c r="S161" i="24"/>
  <c r="O161" i="24"/>
  <c r="N161" i="24"/>
  <c r="M161" i="24"/>
  <c r="Q161" i="24" s="1"/>
  <c r="T161" i="24" s="1"/>
  <c r="L161" i="24"/>
  <c r="P161" i="24" s="1"/>
  <c r="H161" i="24"/>
  <c r="S31" i="24"/>
  <c r="O31" i="24"/>
  <c r="N31" i="24"/>
  <c r="M31" i="24"/>
  <c r="Q31" i="24" s="1"/>
  <c r="T31" i="24" s="1"/>
  <c r="L31" i="24"/>
  <c r="P31" i="24" s="1"/>
  <c r="H31" i="24"/>
  <c r="S135" i="24"/>
  <c r="O135" i="24"/>
  <c r="N135" i="24"/>
  <c r="M135" i="24"/>
  <c r="Q135" i="24" s="1"/>
  <c r="L135" i="24"/>
  <c r="P135" i="24" s="1"/>
  <c r="H135" i="24"/>
  <c r="S169" i="24"/>
  <c r="O169" i="24"/>
  <c r="N169" i="24"/>
  <c r="M169" i="24"/>
  <c r="Q169" i="24" s="1"/>
  <c r="T169" i="24" s="1"/>
  <c r="L169" i="24"/>
  <c r="P169" i="24" s="1"/>
  <c r="H169" i="24"/>
  <c r="S114" i="24"/>
  <c r="O114" i="24"/>
  <c r="N114" i="24"/>
  <c r="M114" i="24"/>
  <c r="Q114" i="24" s="1"/>
  <c r="T114" i="24" s="1"/>
  <c r="L114" i="24"/>
  <c r="P114" i="24" s="1"/>
  <c r="H114" i="24"/>
  <c r="S111" i="24"/>
  <c r="O111" i="24"/>
  <c r="N111" i="24"/>
  <c r="M111" i="24"/>
  <c r="Q111" i="24" s="1"/>
  <c r="T111" i="24" s="1"/>
  <c r="L111" i="24"/>
  <c r="P111" i="24" s="1"/>
  <c r="H111" i="24"/>
  <c r="S165" i="24"/>
  <c r="O165" i="24"/>
  <c r="N165" i="24"/>
  <c r="M165" i="24"/>
  <c r="Q165" i="24" s="1"/>
  <c r="T165" i="24" s="1"/>
  <c r="L165" i="24"/>
  <c r="P165" i="24" s="1"/>
  <c r="H165" i="24"/>
  <c r="S52" i="24"/>
  <c r="O52" i="24"/>
  <c r="N52" i="24"/>
  <c r="M52" i="24"/>
  <c r="Q52" i="24" s="1"/>
  <c r="T52" i="24" s="1"/>
  <c r="L52" i="24"/>
  <c r="P52" i="24" s="1"/>
  <c r="H52" i="24"/>
  <c r="S159" i="24"/>
  <c r="O159" i="24"/>
  <c r="N159" i="24"/>
  <c r="M159" i="24"/>
  <c r="Q159" i="24" s="1"/>
  <c r="T159" i="24" s="1"/>
  <c r="L159" i="24"/>
  <c r="P159" i="24" s="1"/>
  <c r="H159" i="24"/>
  <c r="S116" i="24"/>
  <c r="O116" i="24"/>
  <c r="N116" i="24"/>
  <c r="M116" i="24"/>
  <c r="Q116" i="24" s="1"/>
  <c r="T116" i="24" s="1"/>
  <c r="L116" i="24"/>
  <c r="P116" i="24" s="1"/>
  <c r="H116" i="24"/>
  <c r="S60" i="24"/>
  <c r="O60" i="24"/>
  <c r="N60" i="24"/>
  <c r="M60" i="24"/>
  <c r="Q60" i="24" s="1"/>
  <c r="T60" i="24" s="1"/>
  <c r="L60" i="24"/>
  <c r="P60" i="24" s="1"/>
  <c r="H60" i="24"/>
  <c r="S51" i="24"/>
  <c r="O51" i="24"/>
  <c r="N51" i="24"/>
  <c r="M51" i="24"/>
  <c r="Q51" i="24" s="1"/>
  <c r="T51" i="24" s="1"/>
  <c r="L51" i="24"/>
  <c r="P51" i="24" s="1"/>
  <c r="H51" i="24"/>
  <c r="S25" i="24"/>
  <c r="O25" i="24"/>
  <c r="N25" i="24"/>
  <c r="M25" i="24"/>
  <c r="Q25" i="24" s="1"/>
  <c r="T25" i="24" s="1"/>
  <c r="L25" i="24"/>
  <c r="P25" i="24" s="1"/>
  <c r="H25" i="24"/>
  <c r="S13" i="24"/>
  <c r="O13" i="24"/>
  <c r="N13" i="24"/>
  <c r="M13" i="24"/>
  <c r="Q13" i="24" s="1"/>
  <c r="T13" i="24" s="1"/>
  <c r="L13" i="24"/>
  <c r="P13" i="24" s="1"/>
  <c r="H13" i="24"/>
  <c r="S48" i="24"/>
  <c r="O48" i="24"/>
  <c r="N48" i="24"/>
  <c r="M48" i="24"/>
  <c r="Q48" i="24" s="1"/>
  <c r="T48" i="24" s="1"/>
  <c r="L48" i="24"/>
  <c r="P48" i="24" s="1"/>
  <c r="H48" i="24"/>
  <c r="S166" i="24"/>
  <c r="O166" i="24"/>
  <c r="N166" i="24"/>
  <c r="M166" i="24"/>
  <c r="Q166" i="24" s="1"/>
  <c r="T166" i="24" s="1"/>
  <c r="L166" i="24"/>
  <c r="P166" i="24" s="1"/>
  <c r="H166" i="24"/>
  <c r="S10" i="24"/>
  <c r="O10" i="24"/>
  <c r="N10" i="24"/>
  <c r="M10" i="24"/>
  <c r="Q10" i="24" s="1"/>
  <c r="T10" i="24" s="1"/>
  <c r="L10" i="24"/>
  <c r="P10" i="24" s="1"/>
  <c r="H10" i="24"/>
  <c r="S162" i="24"/>
  <c r="O162" i="24"/>
  <c r="N162" i="24"/>
  <c r="M162" i="24"/>
  <c r="Q162" i="24" s="1"/>
  <c r="T162" i="24" s="1"/>
  <c r="L162" i="24"/>
  <c r="P162" i="24" s="1"/>
  <c r="H162" i="24"/>
  <c r="S123" i="24"/>
  <c r="O123" i="24"/>
  <c r="N123" i="24"/>
  <c r="M123" i="24"/>
  <c r="Q123" i="24" s="1"/>
  <c r="T123" i="24" s="1"/>
  <c r="L123" i="24"/>
  <c r="P123" i="24" s="1"/>
  <c r="H123" i="24"/>
  <c r="S88" i="24"/>
  <c r="O88" i="24"/>
  <c r="N88" i="24"/>
  <c r="M88" i="24"/>
  <c r="Q88" i="24" s="1"/>
  <c r="T88" i="24" s="1"/>
  <c r="L88" i="24"/>
  <c r="P88" i="24" s="1"/>
  <c r="H88" i="24"/>
  <c r="S113" i="24"/>
  <c r="O113" i="24"/>
  <c r="N113" i="24"/>
  <c r="M113" i="24"/>
  <c r="Q113" i="24" s="1"/>
  <c r="T113" i="24" s="1"/>
  <c r="L113" i="24"/>
  <c r="P113" i="24" s="1"/>
  <c r="H113" i="24"/>
  <c r="S79" i="24"/>
  <c r="O79" i="24"/>
  <c r="N79" i="24"/>
  <c r="M79" i="24"/>
  <c r="Q79" i="24" s="1"/>
  <c r="T79" i="24" s="1"/>
  <c r="L79" i="24"/>
  <c r="P79" i="24" s="1"/>
  <c r="H79" i="24"/>
  <c r="S42" i="24"/>
  <c r="O42" i="24"/>
  <c r="N42" i="24"/>
  <c r="M42" i="24"/>
  <c r="Q42" i="24" s="1"/>
  <c r="T42" i="24" s="1"/>
  <c r="L42" i="24"/>
  <c r="P42" i="24" s="1"/>
  <c r="H42" i="24"/>
  <c r="S80" i="24"/>
  <c r="O80" i="24"/>
  <c r="N80" i="24"/>
  <c r="M80" i="24"/>
  <c r="Q80" i="24" s="1"/>
  <c r="T80" i="24" s="1"/>
  <c r="L80" i="24"/>
  <c r="P80" i="24" s="1"/>
  <c r="H80" i="24"/>
  <c r="S29" i="24"/>
  <c r="O29" i="24"/>
  <c r="N29" i="24"/>
  <c r="M29" i="24"/>
  <c r="Q29" i="24" s="1"/>
  <c r="T29" i="24" s="1"/>
  <c r="L29" i="24"/>
  <c r="P29" i="24" s="1"/>
  <c r="H29" i="24"/>
  <c r="S18" i="24"/>
  <c r="O18" i="24"/>
  <c r="N18" i="24"/>
  <c r="M18" i="24"/>
  <c r="Q18" i="24" s="1"/>
  <c r="T18" i="24" s="1"/>
  <c r="L18" i="24"/>
  <c r="P18" i="24" s="1"/>
  <c r="H18" i="24"/>
  <c r="S148" i="24"/>
  <c r="O148" i="24"/>
  <c r="N148" i="24"/>
  <c r="M148" i="24"/>
  <c r="Q148" i="24" s="1"/>
  <c r="T148" i="24" s="1"/>
  <c r="L148" i="24"/>
  <c r="P148" i="24" s="1"/>
  <c r="H148" i="24"/>
  <c r="S50" i="24"/>
  <c r="O50" i="24"/>
  <c r="N50" i="24"/>
  <c r="M50" i="24"/>
  <c r="Q50" i="24" s="1"/>
  <c r="T50" i="24" s="1"/>
  <c r="L50" i="24"/>
  <c r="P50" i="24" s="1"/>
  <c r="H50" i="24"/>
  <c r="S71" i="24"/>
  <c r="O71" i="24"/>
  <c r="N71" i="24"/>
  <c r="M71" i="24"/>
  <c r="Q71" i="24" s="1"/>
  <c r="T71" i="24" s="1"/>
  <c r="L71" i="24"/>
  <c r="P71" i="24" s="1"/>
  <c r="H71" i="24"/>
  <c r="S87" i="24"/>
  <c r="O87" i="24"/>
  <c r="N87" i="24"/>
  <c r="M87" i="24"/>
  <c r="Q87" i="24" s="1"/>
  <c r="T87" i="24" s="1"/>
  <c r="L87" i="24"/>
  <c r="P87" i="24" s="1"/>
  <c r="H87" i="24"/>
  <c r="S167" i="24"/>
  <c r="O167" i="24"/>
  <c r="N167" i="24"/>
  <c r="M167" i="24"/>
  <c r="Q167" i="24" s="1"/>
  <c r="T167" i="24" s="1"/>
  <c r="L167" i="24"/>
  <c r="P167" i="24" s="1"/>
  <c r="H167" i="24"/>
  <c r="S75" i="24"/>
  <c r="O75" i="24"/>
  <c r="N75" i="24"/>
  <c r="M75" i="24"/>
  <c r="Q75" i="24" s="1"/>
  <c r="T75" i="24" s="1"/>
  <c r="L75" i="24"/>
  <c r="P75" i="24" s="1"/>
  <c r="H75" i="24"/>
  <c r="S66" i="24"/>
  <c r="O66" i="24"/>
  <c r="N66" i="24"/>
  <c r="M66" i="24"/>
  <c r="Q66" i="24" s="1"/>
  <c r="T66" i="24" s="1"/>
  <c r="L66" i="24"/>
  <c r="P66" i="24" s="1"/>
  <c r="H66" i="24"/>
  <c r="S56" i="24"/>
  <c r="O56" i="24"/>
  <c r="N56" i="24"/>
  <c r="M56" i="24"/>
  <c r="Q56" i="24" s="1"/>
  <c r="T56" i="24" s="1"/>
  <c r="L56" i="24"/>
  <c r="P56" i="24" s="1"/>
  <c r="H56" i="24"/>
  <c r="S145" i="24"/>
  <c r="O145" i="24"/>
  <c r="N145" i="24"/>
  <c r="M145" i="24"/>
  <c r="Q145" i="24" s="1"/>
  <c r="L145" i="24"/>
  <c r="P145" i="24" s="1"/>
  <c r="H145" i="24"/>
  <c r="S152" i="24"/>
  <c r="O152" i="24"/>
  <c r="N152" i="24"/>
  <c r="M152" i="24"/>
  <c r="Q152" i="24" s="1"/>
  <c r="T152" i="24" s="1"/>
  <c r="L152" i="24"/>
  <c r="P152" i="24" s="1"/>
  <c r="H152" i="24"/>
  <c r="S26" i="24"/>
  <c r="O26" i="24"/>
  <c r="N26" i="24"/>
  <c r="M26" i="24"/>
  <c r="Q26" i="24" s="1"/>
  <c r="T26" i="24" s="1"/>
  <c r="L26" i="24"/>
  <c r="P26" i="24" s="1"/>
  <c r="H26" i="24"/>
  <c r="S86" i="24"/>
  <c r="O86" i="24"/>
  <c r="N86" i="24"/>
  <c r="M86" i="24"/>
  <c r="Q86" i="24" s="1"/>
  <c r="T86" i="24" s="1"/>
  <c r="L86" i="24"/>
  <c r="P86" i="24" s="1"/>
  <c r="H86" i="24"/>
  <c r="S170" i="24"/>
  <c r="O170" i="24"/>
  <c r="N170" i="24"/>
  <c r="M170" i="24"/>
  <c r="Q170" i="24" s="1"/>
  <c r="T170" i="24" s="1"/>
  <c r="L170" i="24"/>
  <c r="P170" i="24" s="1"/>
  <c r="H170" i="24"/>
  <c r="S160" i="24"/>
  <c r="O160" i="24"/>
  <c r="N160" i="24"/>
  <c r="M160" i="24"/>
  <c r="Q160" i="24" s="1"/>
  <c r="T160" i="24" s="1"/>
  <c r="L160" i="24"/>
  <c r="P160" i="24" s="1"/>
  <c r="H160" i="24"/>
  <c r="S168" i="24"/>
  <c r="O168" i="24"/>
  <c r="N168" i="24"/>
  <c r="M168" i="24"/>
  <c r="Q168" i="24" s="1"/>
  <c r="T168" i="24" s="1"/>
  <c r="L168" i="24"/>
  <c r="P168" i="24" s="1"/>
  <c r="H168" i="24"/>
  <c r="S38" i="24"/>
  <c r="O38" i="24"/>
  <c r="N38" i="24"/>
  <c r="M38" i="24"/>
  <c r="Q38" i="24" s="1"/>
  <c r="T38" i="24" s="1"/>
  <c r="L38" i="24"/>
  <c r="P38" i="24" s="1"/>
  <c r="H38" i="24"/>
  <c r="S139" i="24"/>
  <c r="O139" i="24"/>
  <c r="N139" i="24"/>
  <c r="M139" i="24"/>
  <c r="Q139" i="24" s="1"/>
  <c r="T139" i="24" s="1"/>
  <c r="L139" i="24"/>
  <c r="P139" i="24" s="1"/>
  <c r="H139" i="24"/>
  <c r="S89" i="24"/>
  <c r="O89" i="24"/>
  <c r="N89" i="24"/>
  <c r="M89" i="24"/>
  <c r="Q89" i="24" s="1"/>
  <c r="T89" i="24" s="1"/>
  <c r="L89" i="24"/>
  <c r="P89" i="24" s="1"/>
  <c r="H89" i="24"/>
  <c r="S141" i="24"/>
  <c r="O141" i="24"/>
  <c r="N141" i="24"/>
  <c r="M141" i="24"/>
  <c r="Q141" i="24" s="1"/>
  <c r="T141" i="24" s="1"/>
  <c r="L141" i="24"/>
  <c r="P141" i="24" s="1"/>
  <c r="H141" i="24"/>
  <c r="S100" i="24"/>
  <c r="O100" i="24"/>
  <c r="N100" i="24"/>
  <c r="M100" i="24"/>
  <c r="Q100" i="24" s="1"/>
  <c r="T100" i="24" s="1"/>
  <c r="L100" i="24"/>
  <c r="P100" i="24" s="1"/>
  <c r="H100" i="24"/>
  <c r="S72" i="24"/>
  <c r="O72" i="24"/>
  <c r="N72" i="24"/>
  <c r="M72" i="24"/>
  <c r="Q72" i="24" s="1"/>
  <c r="T72" i="24" s="1"/>
  <c r="L72" i="24"/>
  <c r="P72" i="24" s="1"/>
  <c r="H72" i="24"/>
  <c r="S74" i="24"/>
  <c r="O74" i="24"/>
  <c r="N74" i="24"/>
  <c r="M74" i="24"/>
  <c r="Q74" i="24" s="1"/>
  <c r="T74" i="24" s="1"/>
  <c r="L74" i="24"/>
  <c r="P74" i="24" s="1"/>
  <c r="H74" i="24"/>
  <c r="S37" i="24"/>
  <c r="O37" i="24"/>
  <c r="N37" i="24"/>
  <c r="M37" i="24"/>
  <c r="Q37" i="24" s="1"/>
  <c r="T37" i="24" s="1"/>
  <c r="L37" i="24"/>
  <c r="P37" i="24" s="1"/>
  <c r="H37" i="24"/>
  <c r="S108" i="24"/>
  <c r="O108" i="24"/>
  <c r="N108" i="24"/>
  <c r="M108" i="24"/>
  <c r="Q108" i="24" s="1"/>
  <c r="T108" i="24" s="1"/>
  <c r="L108" i="24"/>
  <c r="P108" i="24" s="1"/>
  <c r="H108" i="24"/>
  <c r="S125" i="24"/>
  <c r="O125" i="24"/>
  <c r="N125" i="24"/>
  <c r="M125" i="24"/>
  <c r="Q125" i="24" s="1"/>
  <c r="T125" i="24" s="1"/>
  <c r="L125" i="24"/>
  <c r="P125" i="24" s="1"/>
  <c r="H125" i="24"/>
  <c r="S8" i="24"/>
  <c r="O8" i="24"/>
  <c r="N8" i="24"/>
  <c r="M8" i="24"/>
  <c r="Q8" i="24" s="1"/>
  <c r="T8" i="24" s="1"/>
  <c r="L8" i="24"/>
  <c r="P8" i="24" s="1"/>
  <c r="H8" i="24"/>
  <c r="S164" i="24"/>
  <c r="O164" i="24"/>
  <c r="N164" i="24"/>
  <c r="M164" i="24"/>
  <c r="Q164" i="24" s="1"/>
  <c r="T164" i="24" s="1"/>
  <c r="L164" i="24"/>
  <c r="P164" i="24" s="1"/>
  <c r="H164" i="24"/>
  <c r="S163" i="24"/>
  <c r="O163" i="24"/>
  <c r="N163" i="24"/>
  <c r="M163" i="24"/>
  <c r="Q163" i="24" s="1"/>
  <c r="T163" i="24" s="1"/>
  <c r="L163" i="24"/>
  <c r="P163" i="24" s="1"/>
  <c r="H163" i="24"/>
  <c r="S136" i="24"/>
  <c r="O136" i="24"/>
  <c r="N136" i="24"/>
  <c r="M136" i="24"/>
  <c r="Q136" i="24" s="1"/>
  <c r="T136" i="24" s="1"/>
  <c r="L136" i="24"/>
  <c r="P136" i="24" s="1"/>
  <c r="H136" i="24"/>
  <c r="S69" i="24"/>
  <c r="O69" i="24"/>
  <c r="N69" i="24"/>
  <c r="M69" i="24"/>
  <c r="Q69" i="24" s="1"/>
  <c r="T69" i="24" s="1"/>
  <c r="L69" i="24"/>
  <c r="P69" i="24" s="1"/>
  <c r="H69" i="24"/>
  <c r="S153" i="24"/>
  <c r="O153" i="24"/>
  <c r="N153" i="24"/>
  <c r="M153" i="24"/>
  <c r="Q153" i="24" s="1"/>
  <c r="T153" i="24" s="1"/>
  <c r="L153" i="24"/>
  <c r="P153" i="24" s="1"/>
  <c r="H153" i="24"/>
  <c r="S83" i="24"/>
  <c r="O83" i="24"/>
  <c r="N83" i="24"/>
  <c r="M83" i="24"/>
  <c r="Q83" i="24" s="1"/>
  <c r="T83" i="24" s="1"/>
  <c r="L83" i="24"/>
  <c r="P83" i="24" s="1"/>
  <c r="H83" i="24"/>
  <c r="S127" i="24"/>
  <c r="O127" i="24"/>
  <c r="N127" i="24"/>
  <c r="M127" i="24"/>
  <c r="Q127" i="24" s="1"/>
  <c r="T127" i="24" s="1"/>
  <c r="L127" i="24"/>
  <c r="P127" i="24" s="1"/>
  <c r="H127" i="24"/>
  <c r="S120" i="24"/>
  <c r="O120" i="24"/>
  <c r="N120" i="24"/>
  <c r="M120" i="24"/>
  <c r="Q120" i="24" s="1"/>
  <c r="T120" i="24" s="1"/>
  <c r="L120" i="24"/>
  <c r="P120" i="24" s="1"/>
  <c r="H120" i="24"/>
  <c r="S76" i="24"/>
  <c r="O76" i="24"/>
  <c r="N76" i="24"/>
  <c r="M76" i="24"/>
  <c r="Q76" i="24" s="1"/>
  <c r="L76" i="24"/>
  <c r="P76" i="24" s="1"/>
  <c r="H76" i="24"/>
  <c r="S84" i="24"/>
  <c r="O84" i="24"/>
  <c r="N84" i="24"/>
  <c r="M84" i="24"/>
  <c r="Q84" i="24" s="1"/>
  <c r="T84" i="24" s="1"/>
  <c r="L84" i="24"/>
  <c r="P84" i="24" s="1"/>
  <c r="H84" i="24"/>
  <c r="S27" i="24"/>
  <c r="O27" i="24"/>
  <c r="N27" i="24"/>
  <c r="M27" i="24"/>
  <c r="Q27" i="24" s="1"/>
  <c r="T27" i="24" s="1"/>
  <c r="L27" i="24"/>
  <c r="P27" i="24" s="1"/>
  <c r="H27" i="24"/>
  <c r="S24" i="24"/>
  <c r="O24" i="24"/>
  <c r="N24" i="24"/>
  <c r="M24" i="24"/>
  <c r="Q24" i="24" s="1"/>
  <c r="T24" i="24" s="1"/>
  <c r="L24" i="24"/>
  <c r="P24" i="24" s="1"/>
  <c r="H24" i="24"/>
  <c r="S129" i="24"/>
  <c r="O129" i="24"/>
  <c r="N129" i="24"/>
  <c r="M129" i="24"/>
  <c r="Q129" i="24" s="1"/>
  <c r="T129" i="24" s="1"/>
  <c r="L129" i="24"/>
  <c r="P129" i="24" s="1"/>
  <c r="H129" i="24"/>
  <c r="S36" i="24"/>
  <c r="O36" i="24"/>
  <c r="N36" i="24"/>
  <c r="M36" i="24"/>
  <c r="Q36" i="24" s="1"/>
  <c r="T36" i="24" s="1"/>
  <c r="L36" i="24"/>
  <c r="P36" i="24" s="1"/>
  <c r="H36" i="24"/>
  <c r="S121" i="24"/>
  <c r="O121" i="24"/>
  <c r="N121" i="24"/>
  <c r="M121" i="24"/>
  <c r="Q121" i="24" s="1"/>
  <c r="T121" i="24" s="1"/>
  <c r="L121" i="24"/>
  <c r="P121" i="24" s="1"/>
  <c r="H121" i="24"/>
  <c r="S106" i="24"/>
  <c r="O106" i="24"/>
  <c r="N106" i="24"/>
  <c r="M106" i="24"/>
  <c r="Q106" i="24" s="1"/>
  <c r="T106" i="24" s="1"/>
  <c r="L106" i="24"/>
  <c r="P106" i="24" s="1"/>
  <c r="H106" i="24"/>
  <c r="S70" i="24"/>
  <c r="O70" i="24"/>
  <c r="N70" i="24"/>
  <c r="M70" i="24"/>
  <c r="Q70" i="24" s="1"/>
  <c r="T70" i="24" s="1"/>
  <c r="L70" i="24"/>
  <c r="P70" i="24" s="1"/>
  <c r="H70" i="24"/>
  <c r="S142" i="24"/>
  <c r="O142" i="24"/>
  <c r="N142" i="24"/>
  <c r="M142" i="24"/>
  <c r="Q142" i="24" s="1"/>
  <c r="T142" i="24" s="1"/>
  <c r="L142" i="24"/>
  <c r="P142" i="24" s="1"/>
  <c r="H142" i="24"/>
  <c r="S99" i="24"/>
  <c r="O99" i="24"/>
  <c r="N99" i="24"/>
  <c r="M99" i="24"/>
  <c r="Q99" i="24" s="1"/>
  <c r="T99" i="24" s="1"/>
  <c r="L99" i="24"/>
  <c r="P99" i="24" s="1"/>
  <c r="H99" i="24"/>
  <c r="S16" i="24"/>
  <c r="O16" i="24"/>
  <c r="N16" i="24"/>
  <c r="M16" i="24"/>
  <c r="Q16" i="24" s="1"/>
  <c r="T16" i="24" s="1"/>
  <c r="L16" i="24"/>
  <c r="P16" i="24" s="1"/>
  <c r="H16" i="24"/>
  <c r="S124" i="24"/>
  <c r="O124" i="24"/>
  <c r="N124" i="24"/>
  <c r="M124" i="24"/>
  <c r="Q124" i="24" s="1"/>
  <c r="L124" i="24"/>
  <c r="P124" i="24" s="1"/>
  <c r="H124" i="24"/>
  <c r="S126" i="24"/>
  <c r="O126" i="24"/>
  <c r="N126" i="24"/>
  <c r="M126" i="24"/>
  <c r="Q126" i="24" s="1"/>
  <c r="T126" i="24" s="1"/>
  <c r="L126" i="24"/>
  <c r="P126" i="24" s="1"/>
  <c r="H126" i="24"/>
  <c r="S78" i="24"/>
  <c r="O78" i="24"/>
  <c r="N78" i="24"/>
  <c r="M78" i="24"/>
  <c r="Q78" i="24" s="1"/>
  <c r="T78" i="24" s="1"/>
  <c r="L78" i="24"/>
  <c r="P78" i="24" s="1"/>
  <c r="H78" i="24"/>
  <c r="S154" i="24"/>
  <c r="O154" i="24"/>
  <c r="N154" i="24"/>
  <c r="M154" i="24"/>
  <c r="Q154" i="24" s="1"/>
  <c r="T154" i="24" s="1"/>
  <c r="L154" i="24"/>
  <c r="P154" i="24" s="1"/>
  <c r="H154" i="24"/>
  <c r="S64" i="24"/>
  <c r="O64" i="24"/>
  <c r="N64" i="24"/>
  <c r="M64" i="24"/>
  <c r="Q64" i="24" s="1"/>
  <c r="T64" i="24" s="1"/>
  <c r="L64" i="24"/>
  <c r="P64" i="24" s="1"/>
  <c r="H64" i="24"/>
  <c r="S101" i="24"/>
  <c r="O101" i="24"/>
  <c r="N101" i="24"/>
  <c r="M101" i="24"/>
  <c r="Q101" i="24" s="1"/>
  <c r="T101" i="24" s="1"/>
  <c r="L101" i="24"/>
  <c r="P101" i="24" s="1"/>
  <c r="H101" i="24"/>
  <c r="S33" i="24"/>
  <c r="O33" i="24"/>
  <c r="N33" i="24"/>
  <c r="M33" i="24"/>
  <c r="Q33" i="24" s="1"/>
  <c r="T33" i="24" s="1"/>
  <c r="L33" i="24"/>
  <c r="P33" i="24" s="1"/>
  <c r="H33" i="24"/>
  <c r="S49" i="24"/>
  <c r="O49" i="24"/>
  <c r="N49" i="24"/>
  <c r="M49" i="24"/>
  <c r="Q49" i="24" s="1"/>
  <c r="T49" i="24" s="1"/>
  <c r="L49" i="24"/>
  <c r="P49" i="24" s="1"/>
  <c r="H49" i="24"/>
  <c r="S102" i="24"/>
  <c r="O102" i="24"/>
  <c r="N102" i="24"/>
  <c r="M102" i="24"/>
  <c r="Q102" i="24" s="1"/>
  <c r="T102" i="24" s="1"/>
  <c r="L102" i="24"/>
  <c r="P102" i="24" s="1"/>
  <c r="H102" i="24"/>
  <c r="S73" i="24"/>
  <c r="O73" i="24"/>
  <c r="N73" i="24"/>
  <c r="M73" i="24"/>
  <c r="Q73" i="24" s="1"/>
  <c r="T73" i="24" s="1"/>
  <c r="L73" i="24"/>
  <c r="P73" i="24" s="1"/>
  <c r="H73" i="24"/>
  <c r="S172" i="24"/>
  <c r="O172" i="24"/>
  <c r="N172" i="24"/>
  <c r="M172" i="24"/>
  <c r="Q172" i="24" s="1"/>
  <c r="T172" i="24" s="1"/>
  <c r="L172" i="24"/>
  <c r="P172" i="24" s="1"/>
  <c r="H172" i="24"/>
  <c r="S109" i="24"/>
  <c r="O109" i="24"/>
  <c r="N109" i="24"/>
  <c r="M109" i="24"/>
  <c r="Q109" i="24" s="1"/>
  <c r="T109" i="24" s="1"/>
  <c r="L109" i="24"/>
  <c r="P109" i="24" s="1"/>
  <c r="H109" i="24"/>
  <c r="S11" i="24"/>
  <c r="O11" i="24"/>
  <c r="N11" i="24"/>
  <c r="M11" i="24"/>
  <c r="Q11" i="24" s="1"/>
  <c r="T11" i="24" s="1"/>
  <c r="L11" i="24"/>
  <c r="P11" i="24" s="1"/>
  <c r="H11" i="24"/>
  <c r="S137" i="24"/>
  <c r="O137" i="24"/>
  <c r="N137" i="24"/>
  <c r="M137" i="24"/>
  <c r="Q137" i="24" s="1"/>
  <c r="T137" i="24" s="1"/>
  <c r="L137" i="24"/>
  <c r="P137" i="24" s="1"/>
  <c r="H137" i="24"/>
  <c r="S57" i="24"/>
  <c r="O57" i="24"/>
  <c r="N57" i="24"/>
  <c r="M57" i="24"/>
  <c r="Q57" i="24" s="1"/>
  <c r="T57" i="24" s="1"/>
  <c r="L57" i="24"/>
  <c r="P57" i="24" s="1"/>
  <c r="H57" i="24"/>
  <c r="S17" i="24"/>
  <c r="O17" i="24"/>
  <c r="N17" i="24"/>
  <c r="M17" i="24"/>
  <c r="Q17" i="24" s="1"/>
  <c r="T17" i="24" s="1"/>
  <c r="L17" i="24"/>
  <c r="P17" i="24" s="1"/>
  <c r="H17" i="24"/>
  <c r="S147" i="24"/>
  <c r="O147" i="24"/>
  <c r="N147" i="24"/>
  <c r="M147" i="24"/>
  <c r="Q147" i="24" s="1"/>
  <c r="T147" i="24" s="1"/>
  <c r="L147" i="24"/>
  <c r="P147" i="24" s="1"/>
  <c r="H147" i="24"/>
  <c r="S171" i="24"/>
  <c r="O171" i="24"/>
  <c r="N171" i="24"/>
  <c r="M171" i="24"/>
  <c r="Q171" i="24" s="1"/>
  <c r="T171" i="24" s="1"/>
  <c r="L171" i="24"/>
  <c r="P171" i="24" s="1"/>
  <c r="H171" i="24"/>
  <c r="S133" i="24"/>
  <c r="O133" i="24"/>
  <c r="N133" i="24"/>
  <c r="M133" i="24"/>
  <c r="Q133" i="24" s="1"/>
  <c r="T133" i="24" s="1"/>
  <c r="L133" i="24"/>
  <c r="P133" i="24" s="1"/>
  <c r="H133" i="24"/>
  <c r="S7" i="24"/>
  <c r="O7" i="24"/>
  <c r="N7" i="24"/>
  <c r="M7" i="24"/>
  <c r="Q7" i="24" s="1"/>
  <c r="T7" i="24" s="1"/>
  <c r="L7" i="24"/>
  <c r="P7" i="24" s="1"/>
  <c r="H7" i="24"/>
  <c r="S155" i="24"/>
  <c r="O155" i="24"/>
  <c r="N155" i="24"/>
  <c r="M155" i="24"/>
  <c r="Q155" i="24" s="1"/>
  <c r="T155" i="24" s="1"/>
  <c r="L155" i="24"/>
  <c r="P155" i="24" s="1"/>
  <c r="H155" i="24"/>
  <c r="S77" i="24"/>
  <c r="O77" i="24"/>
  <c r="N77" i="24"/>
  <c r="M77" i="24"/>
  <c r="Q77" i="24" s="1"/>
  <c r="T77" i="24" s="1"/>
  <c r="L77" i="24"/>
  <c r="P77" i="24" s="1"/>
  <c r="H77" i="24"/>
  <c r="S65" i="24"/>
  <c r="O65" i="24"/>
  <c r="N65" i="24"/>
  <c r="M65" i="24"/>
  <c r="Q65" i="24" s="1"/>
  <c r="T65" i="24" s="1"/>
  <c r="L65" i="24"/>
  <c r="P65" i="24" s="1"/>
  <c r="H65" i="24"/>
  <c r="S40" i="24"/>
  <c r="O40" i="24"/>
  <c r="N40" i="24"/>
  <c r="M40" i="24"/>
  <c r="Q40" i="24" s="1"/>
  <c r="T40" i="24" s="1"/>
  <c r="L40" i="24"/>
  <c r="P40" i="24" s="1"/>
  <c r="H40" i="24"/>
  <c r="S175" i="24"/>
  <c r="O175" i="24"/>
  <c r="N175" i="24"/>
  <c r="M175" i="24"/>
  <c r="Q175" i="24" s="1"/>
  <c r="T175" i="24" s="1"/>
  <c r="L175" i="24"/>
  <c r="P175" i="24" s="1"/>
  <c r="H175" i="24"/>
  <c r="S130" i="24"/>
  <c r="O130" i="24"/>
  <c r="N130" i="24"/>
  <c r="M130" i="24"/>
  <c r="Q130" i="24" s="1"/>
  <c r="T130" i="24" s="1"/>
  <c r="L130" i="24"/>
  <c r="P130" i="24" s="1"/>
  <c r="H130" i="24"/>
  <c r="S45" i="24"/>
  <c r="O45" i="24"/>
  <c r="N45" i="24"/>
  <c r="M45" i="24"/>
  <c r="Q45" i="24" s="1"/>
  <c r="T45" i="24" s="1"/>
  <c r="L45" i="24"/>
  <c r="P45" i="24" s="1"/>
  <c r="H45" i="24"/>
  <c r="S39" i="24"/>
  <c r="O39" i="24"/>
  <c r="N39" i="24"/>
  <c r="M39" i="24"/>
  <c r="Q39" i="24" s="1"/>
  <c r="T39" i="24" s="1"/>
  <c r="L39" i="24"/>
  <c r="P39" i="24" s="1"/>
  <c r="H39" i="24"/>
  <c r="S67" i="24"/>
  <c r="O67" i="24"/>
  <c r="N67" i="24"/>
  <c r="M67" i="24"/>
  <c r="Q67" i="24" s="1"/>
  <c r="T67" i="24" s="1"/>
  <c r="L67" i="24"/>
  <c r="P67" i="24" s="1"/>
  <c r="H67" i="24"/>
  <c r="S143" i="24"/>
  <c r="O143" i="24"/>
  <c r="N143" i="24"/>
  <c r="M143" i="24"/>
  <c r="Q143" i="24" s="1"/>
  <c r="T143" i="24" s="1"/>
  <c r="L143" i="24"/>
  <c r="P143" i="24" s="1"/>
  <c r="H143" i="24"/>
  <c r="S32" i="24"/>
  <c r="O32" i="24"/>
  <c r="N32" i="24"/>
  <c r="M32" i="24"/>
  <c r="Q32" i="24" s="1"/>
  <c r="T32" i="24" s="1"/>
  <c r="L32" i="24"/>
  <c r="P32" i="24" s="1"/>
  <c r="H32" i="24"/>
  <c r="S140" i="24"/>
  <c r="O140" i="24"/>
  <c r="N140" i="24"/>
  <c r="M140" i="24"/>
  <c r="Q140" i="24" s="1"/>
  <c r="T140" i="24" s="1"/>
  <c r="L140" i="24"/>
  <c r="P140" i="24" s="1"/>
  <c r="H140" i="24"/>
  <c r="S105" i="24"/>
  <c r="O105" i="24"/>
  <c r="N105" i="24"/>
  <c r="M105" i="24"/>
  <c r="Q105" i="24" s="1"/>
  <c r="T105" i="24" s="1"/>
  <c r="L105" i="24"/>
  <c r="P105" i="24" s="1"/>
  <c r="H105" i="24"/>
  <c r="S134" i="24"/>
  <c r="O134" i="24"/>
  <c r="N134" i="24"/>
  <c r="M134" i="24"/>
  <c r="Q134" i="24" s="1"/>
  <c r="T134" i="24" s="1"/>
  <c r="L134" i="24"/>
  <c r="P134" i="24" s="1"/>
  <c r="H134" i="24"/>
  <c r="S54" i="24"/>
  <c r="O54" i="24"/>
  <c r="N54" i="24"/>
  <c r="M54" i="24"/>
  <c r="Q54" i="24" s="1"/>
  <c r="T54" i="24" s="1"/>
  <c r="L54" i="24"/>
  <c r="P54" i="24" s="1"/>
  <c r="H54" i="24"/>
  <c r="S98" i="24"/>
  <c r="O98" i="24"/>
  <c r="N98" i="24"/>
  <c r="M98" i="24"/>
  <c r="Q98" i="24" s="1"/>
  <c r="T98" i="24" s="1"/>
  <c r="L98" i="24"/>
  <c r="P98" i="24" s="1"/>
  <c r="H98" i="24"/>
  <c r="S21" i="24"/>
  <c r="O21" i="24"/>
  <c r="N21" i="24"/>
  <c r="M21" i="24"/>
  <c r="Q21" i="24" s="1"/>
  <c r="T21" i="24" s="1"/>
  <c r="L21" i="24"/>
  <c r="P21" i="24" s="1"/>
  <c r="H21" i="24"/>
  <c r="S61" i="24"/>
  <c r="O61" i="24"/>
  <c r="N61" i="24"/>
  <c r="M61" i="24"/>
  <c r="Q61" i="24" s="1"/>
  <c r="T61" i="24" s="1"/>
  <c r="L61" i="24"/>
  <c r="P61" i="24" s="1"/>
  <c r="H61" i="24"/>
  <c r="S174" i="24"/>
  <c r="O174" i="24"/>
  <c r="N174" i="24"/>
  <c r="M174" i="24"/>
  <c r="Q174" i="24" s="1"/>
  <c r="T174" i="24" s="1"/>
  <c r="L174" i="24"/>
  <c r="P174" i="24" s="1"/>
  <c r="H174" i="24"/>
  <c r="S144" i="24"/>
  <c r="O144" i="24"/>
  <c r="N144" i="24"/>
  <c r="M144" i="24"/>
  <c r="Q144" i="24" s="1"/>
  <c r="T144" i="24" s="1"/>
  <c r="L144" i="24"/>
  <c r="P144" i="24" s="1"/>
  <c r="H144" i="24"/>
  <c r="S156" i="24"/>
  <c r="O156" i="24"/>
  <c r="N156" i="24"/>
  <c r="M156" i="24"/>
  <c r="Q156" i="24" s="1"/>
  <c r="T156" i="24" s="1"/>
  <c r="L156" i="24"/>
  <c r="P156" i="24" s="1"/>
  <c r="H156" i="24"/>
  <c r="S97" i="24"/>
  <c r="O97" i="24"/>
  <c r="N97" i="24"/>
  <c r="M97" i="24"/>
  <c r="Q97" i="24" s="1"/>
  <c r="T97" i="24" s="1"/>
  <c r="L97" i="24"/>
  <c r="P97" i="24" s="1"/>
  <c r="H97" i="24"/>
  <c r="S151" i="24"/>
  <c r="O151" i="24"/>
  <c r="N151" i="24"/>
  <c r="M151" i="24"/>
  <c r="Q151" i="24" s="1"/>
  <c r="T151" i="24" s="1"/>
  <c r="L151" i="24"/>
  <c r="P151" i="24" s="1"/>
  <c r="H151" i="24"/>
  <c r="S62" i="24"/>
  <c r="O62" i="24"/>
  <c r="N62" i="24"/>
  <c r="M62" i="24"/>
  <c r="Q62" i="24" s="1"/>
  <c r="T62" i="24" s="1"/>
  <c r="L62" i="24"/>
  <c r="P62" i="24" s="1"/>
  <c r="H62" i="24"/>
  <c r="S122" i="24"/>
  <c r="O122" i="24"/>
  <c r="N122" i="24"/>
  <c r="M122" i="24"/>
  <c r="Q122" i="24" s="1"/>
  <c r="T122" i="24" s="1"/>
  <c r="L122" i="24"/>
  <c r="P122" i="24" s="1"/>
  <c r="H122" i="24"/>
  <c r="S176" i="24"/>
  <c r="O176" i="24"/>
  <c r="N176" i="24"/>
  <c r="M176" i="24"/>
  <c r="Q176" i="24" s="1"/>
  <c r="T176" i="24" s="1"/>
  <c r="L176" i="24"/>
  <c r="P176" i="24" s="1"/>
  <c r="H176" i="24"/>
  <c r="S150" i="24"/>
  <c r="O150" i="24"/>
  <c r="N150" i="24"/>
  <c r="M150" i="24"/>
  <c r="Q150" i="24" s="1"/>
  <c r="L150" i="24"/>
  <c r="P150" i="24" s="1"/>
  <c r="H150" i="24"/>
  <c r="S115" i="24"/>
  <c r="O115" i="24"/>
  <c r="N115" i="24"/>
  <c r="M115" i="24"/>
  <c r="Q115" i="24" s="1"/>
  <c r="T115" i="24" s="1"/>
  <c r="L115" i="24"/>
  <c r="P115" i="24" s="1"/>
  <c r="H115" i="24"/>
  <c r="S128" i="24"/>
  <c r="O128" i="24"/>
  <c r="N128" i="24"/>
  <c r="M128" i="24"/>
  <c r="Q128" i="24" s="1"/>
  <c r="T128" i="24" s="1"/>
  <c r="L128" i="24"/>
  <c r="P128" i="24" s="1"/>
  <c r="H128" i="24"/>
  <c r="S173" i="24"/>
  <c r="O173" i="24"/>
  <c r="N173" i="24"/>
  <c r="M173" i="24"/>
  <c r="Q173" i="24" s="1"/>
  <c r="T173" i="24" s="1"/>
  <c r="L173" i="24"/>
  <c r="P173" i="24" s="1"/>
  <c r="H173" i="24"/>
  <c r="S59" i="24"/>
  <c r="O59" i="24"/>
  <c r="N59" i="24"/>
  <c r="M59" i="24"/>
  <c r="Q59" i="24" s="1"/>
  <c r="T59" i="24" s="1"/>
  <c r="L59" i="24"/>
  <c r="P59" i="24" s="1"/>
  <c r="H59" i="24"/>
  <c r="S95" i="24"/>
  <c r="O95" i="24"/>
  <c r="N95" i="24"/>
  <c r="M95" i="24"/>
  <c r="Q95" i="24" s="1"/>
  <c r="T95" i="24" s="1"/>
  <c r="L95" i="24"/>
  <c r="P95" i="24" s="1"/>
  <c r="H95" i="24"/>
  <c r="S58" i="24"/>
  <c r="O58" i="24"/>
  <c r="N58" i="24"/>
  <c r="M58" i="24"/>
  <c r="Q58" i="24" s="1"/>
  <c r="T58" i="24" s="1"/>
  <c r="L58" i="24"/>
  <c r="P58" i="24" s="1"/>
  <c r="H58" i="24"/>
  <c r="S81" i="24"/>
  <c r="O81" i="24"/>
  <c r="N81" i="24"/>
  <c r="M81" i="24"/>
  <c r="Q81" i="24" s="1"/>
  <c r="T81" i="24" s="1"/>
  <c r="L81" i="24"/>
  <c r="P81" i="24" s="1"/>
  <c r="H81" i="24"/>
  <c r="S90" i="24"/>
  <c r="O90" i="24"/>
  <c r="N90" i="24"/>
  <c r="M90" i="24"/>
  <c r="Q90" i="24" s="1"/>
  <c r="T90" i="24" s="1"/>
  <c r="L90" i="24"/>
  <c r="P90" i="24" s="1"/>
  <c r="H90" i="24"/>
  <c r="S119" i="24"/>
  <c r="O119" i="24"/>
  <c r="N119" i="24"/>
  <c r="M119" i="24"/>
  <c r="Q119" i="24" s="1"/>
  <c r="T119" i="24" s="1"/>
  <c r="L119" i="24"/>
  <c r="P119" i="24" s="1"/>
  <c r="H119" i="24"/>
  <c r="S47" i="24"/>
  <c r="O47" i="24"/>
  <c r="N47" i="24"/>
  <c r="M47" i="24"/>
  <c r="Q47" i="24" s="1"/>
  <c r="T47" i="24" s="1"/>
  <c r="L47" i="24"/>
  <c r="P47" i="24" s="1"/>
  <c r="H47" i="24"/>
  <c r="S28" i="24"/>
  <c r="O28" i="24"/>
  <c r="N28" i="24"/>
  <c r="M28" i="24"/>
  <c r="Q28" i="24" s="1"/>
  <c r="T28" i="24" s="1"/>
  <c r="L28" i="24"/>
  <c r="P28" i="24" s="1"/>
  <c r="H28" i="24"/>
  <c r="S104" i="24"/>
  <c r="O104" i="24"/>
  <c r="N104" i="24"/>
  <c r="M104" i="24"/>
  <c r="Q104" i="24" s="1"/>
  <c r="T104" i="24" s="1"/>
  <c r="L104" i="24"/>
  <c r="P104" i="24" s="1"/>
  <c r="H104" i="24"/>
  <c r="S103" i="24"/>
  <c r="O103" i="24"/>
  <c r="N103" i="24"/>
  <c r="M103" i="24"/>
  <c r="Q103" i="24" s="1"/>
  <c r="T103" i="24" s="1"/>
  <c r="L103" i="24"/>
  <c r="P103" i="24" s="1"/>
  <c r="H103" i="24"/>
  <c r="S117" i="24"/>
  <c r="O117" i="24"/>
  <c r="N117" i="24"/>
  <c r="M117" i="24"/>
  <c r="Q117" i="24" s="1"/>
  <c r="T117" i="24" s="1"/>
  <c r="L117" i="24"/>
  <c r="P117" i="24" s="1"/>
  <c r="H117" i="24"/>
  <c r="S85" i="24"/>
  <c r="O85" i="24"/>
  <c r="N85" i="24"/>
  <c r="M85" i="24"/>
  <c r="Q85" i="24" s="1"/>
  <c r="T85" i="24" s="1"/>
  <c r="L85" i="24"/>
  <c r="P85" i="24" s="1"/>
  <c r="H85" i="24"/>
  <c r="S19" i="24"/>
  <c r="O19" i="24"/>
  <c r="N19" i="24"/>
  <c r="M19" i="24"/>
  <c r="Q19" i="24" s="1"/>
  <c r="T19" i="24" s="1"/>
  <c r="L19" i="24"/>
  <c r="P19" i="24" s="1"/>
  <c r="H19" i="24"/>
  <c r="S12" i="24"/>
  <c r="O12" i="24"/>
  <c r="N12" i="24"/>
  <c r="M12" i="24"/>
  <c r="Q12" i="24" s="1"/>
  <c r="T12" i="24" s="1"/>
  <c r="L12" i="24"/>
  <c r="P12" i="24" s="1"/>
  <c r="H12" i="24"/>
  <c r="S138" i="24"/>
  <c r="O138" i="24"/>
  <c r="N138" i="24"/>
  <c r="M138" i="24"/>
  <c r="Q138" i="24" s="1"/>
  <c r="T138" i="24" s="1"/>
  <c r="L138" i="24"/>
  <c r="P138" i="24" s="1"/>
  <c r="H138" i="24"/>
  <c r="S112" i="24"/>
  <c r="O112" i="24"/>
  <c r="N112" i="24"/>
  <c r="M112" i="24"/>
  <c r="Q112" i="24" s="1"/>
  <c r="T112" i="24" s="1"/>
  <c r="L112" i="24"/>
  <c r="P112" i="24" s="1"/>
  <c r="H112" i="24"/>
  <c r="S44" i="24"/>
  <c r="O44" i="24"/>
  <c r="N44" i="24"/>
  <c r="M44" i="24"/>
  <c r="Q44" i="24" s="1"/>
  <c r="T44" i="24" s="1"/>
  <c r="L44" i="24"/>
  <c r="P44" i="24" s="1"/>
  <c r="H44" i="24"/>
  <c r="S149" i="24"/>
  <c r="O149" i="24"/>
  <c r="N149" i="24"/>
  <c r="M149" i="24"/>
  <c r="Q149" i="24" s="1"/>
  <c r="T149" i="24" s="1"/>
  <c r="L149" i="24"/>
  <c r="P149" i="24" s="1"/>
  <c r="H149" i="24"/>
  <c r="S93" i="24"/>
  <c r="O93" i="24"/>
  <c r="N93" i="24"/>
  <c r="M93" i="24"/>
  <c r="Q93" i="24" s="1"/>
  <c r="T93" i="24" s="1"/>
  <c r="L93" i="24"/>
  <c r="P93" i="24" s="1"/>
  <c r="H93" i="24"/>
  <c r="S82" i="24"/>
  <c r="O82" i="24"/>
  <c r="N82" i="24"/>
  <c r="M82" i="24"/>
  <c r="Q82" i="24" s="1"/>
  <c r="T82" i="24" s="1"/>
  <c r="L82" i="24"/>
  <c r="P82" i="24" s="1"/>
  <c r="H82" i="24"/>
  <c r="S55" i="24"/>
  <c r="O55" i="24"/>
  <c r="N55" i="24"/>
  <c r="M55" i="24"/>
  <c r="Q55" i="24" s="1"/>
  <c r="T55" i="24" s="1"/>
  <c r="L55" i="24"/>
  <c r="P55" i="24" s="1"/>
  <c r="H55" i="24"/>
  <c r="S14" i="24"/>
  <c r="O14" i="24"/>
  <c r="N14" i="24"/>
  <c r="M14" i="24"/>
  <c r="Q14" i="24" s="1"/>
  <c r="T14" i="24" s="1"/>
  <c r="L14" i="24"/>
  <c r="P14" i="24" s="1"/>
  <c r="H14" i="24"/>
  <c r="S146" i="24"/>
  <c r="O146" i="24"/>
  <c r="N146" i="24"/>
  <c r="M146" i="24"/>
  <c r="Q146" i="24" s="1"/>
  <c r="T146" i="24" s="1"/>
  <c r="L146" i="24"/>
  <c r="P146" i="24" s="1"/>
  <c r="H146" i="24"/>
  <c r="S53" i="24"/>
  <c r="O53" i="24"/>
  <c r="N53" i="24"/>
  <c r="M53" i="24"/>
  <c r="Q53" i="24" s="1"/>
  <c r="T53" i="24" s="1"/>
  <c r="L53" i="24"/>
  <c r="P53" i="24" s="1"/>
  <c r="H53" i="24"/>
  <c r="S91" i="24"/>
  <c r="O91" i="24"/>
  <c r="N91" i="24"/>
  <c r="M91" i="24"/>
  <c r="Q91" i="24" s="1"/>
  <c r="T91" i="24" s="1"/>
  <c r="L91" i="24"/>
  <c r="P91" i="24" s="1"/>
  <c r="H91" i="24"/>
  <c r="S46" i="24"/>
  <c r="O46" i="24"/>
  <c r="N46" i="24"/>
  <c r="M46" i="24"/>
  <c r="Q46" i="24" s="1"/>
  <c r="L46" i="24"/>
  <c r="P46" i="24" s="1"/>
  <c r="H46" i="24"/>
  <c r="H43" i="26" l="1"/>
  <c r="I43" i="26" s="1"/>
  <c r="H40" i="26"/>
  <c r="I40" i="26" s="1"/>
  <c r="F9" i="27"/>
  <c r="H34" i="26"/>
  <c r="I34" i="26" s="1"/>
  <c r="H42" i="26"/>
  <c r="I42" i="26" s="1"/>
  <c r="E41" i="26"/>
  <c r="H37" i="26"/>
  <c r="I37" i="26" s="1"/>
  <c r="H44" i="26"/>
  <c r="I44" i="26" s="1"/>
  <c r="H36" i="26"/>
  <c r="I36" i="26" s="1"/>
  <c r="H33" i="26"/>
  <c r="I33" i="26" s="1"/>
  <c r="H31" i="26"/>
  <c r="I31" i="26" s="1"/>
  <c r="H45" i="26"/>
  <c r="I45" i="26" s="1"/>
  <c r="H35" i="26"/>
  <c r="I35" i="26" s="1"/>
  <c r="H32" i="26"/>
  <c r="I32" i="26" s="1"/>
  <c r="G41" i="26"/>
  <c r="F41" i="26"/>
  <c r="D41" i="26"/>
  <c r="C41" i="26"/>
  <c r="B41" i="26"/>
  <c r="B23" i="26"/>
  <c r="E23" i="26"/>
  <c r="D23" i="26"/>
  <c r="C23" i="26"/>
  <c r="G23" i="26"/>
  <c r="F23" i="26"/>
  <c r="H13" i="26"/>
  <c r="I13" i="26" s="1"/>
  <c r="H12" i="26"/>
  <c r="I17" i="26"/>
  <c r="R147" i="24"/>
  <c r="U147" i="24" s="1"/>
  <c r="R131" i="24"/>
  <c r="R39" i="24"/>
  <c r="U39" i="24" s="1"/>
  <c r="R172" i="24"/>
  <c r="U172" i="24" s="1"/>
  <c r="R161" i="24"/>
  <c r="R30" i="24"/>
  <c r="R95" i="24"/>
  <c r="U95" i="24" s="1"/>
  <c r="R57" i="24"/>
  <c r="U57" i="24" s="1"/>
  <c r="R173" i="24"/>
  <c r="U173" i="24" s="1"/>
  <c r="R150" i="24"/>
  <c r="U150" i="24" s="1"/>
  <c r="R62" i="24"/>
  <c r="U62" i="24" s="1"/>
  <c r="R64" i="24"/>
  <c r="U64" i="24" s="1"/>
  <c r="R42" i="24"/>
  <c r="R35" i="24"/>
  <c r="R174" i="24"/>
  <c r="U174" i="24" s="1"/>
  <c r="R33" i="24"/>
  <c r="U33" i="24" s="1"/>
  <c r="R76" i="24"/>
  <c r="R88" i="24"/>
  <c r="R135" i="24"/>
  <c r="R94" i="24"/>
  <c r="R63" i="24"/>
  <c r="R103" i="24"/>
  <c r="U103" i="24" s="1"/>
  <c r="R70" i="24"/>
  <c r="R41" i="24"/>
  <c r="R20" i="24"/>
  <c r="R162" i="24"/>
  <c r="R141" i="24"/>
  <c r="R28" i="24"/>
  <c r="U28" i="24" s="1"/>
  <c r="R65" i="24"/>
  <c r="U65" i="24" s="1"/>
  <c r="R102" i="24"/>
  <c r="U102" i="24" s="1"/>
  <c r="R36" i="24"/>
  <c r="R129" i="24"/>
  <c r="R19" i="24"/>
  <c r="U19" i="24" s="1"/>
  <c r="R32" i="24"/>
  <c r="U32" i="24" s="1"/>
  <c r="R40" i="24"/>
  <c r="U40" i="24" s="1"/>
  <c r="R133" i="24"/>
  <c r="U133" i="24" s="1"/>
  <c r="R25" i="24"/>
  <c r="R169" i="24"/>
  <c r="R118" i="24"/>
  <c r="R47" i="24"/>
  <c r="U47" i="24" s="1"/>
  <c r="R71" i="24"/>
  <c r="R48" i="24"/>
  <c r="R124" i="24"/>
  <c r="U124" i="24" s="1"/>
  <c r="T124" i="24"/>
  <c r="R97" i="24"/>
  <c r="U97" i="24" s="1"/>
  <c r="R90" i="24"/>
  <c r="U90" i="24" s="1"/>
  <c r="R130" i="24"/>
  <c r="U130" i="24" s="1"/>
  <c r="R154" i="24"/>
  <c r="U154" i="24" s="1"/>
  <c r="R164" i="24"/>
  <c r="R74" i="24"/>
  <c r="R23" i="24"/>
  <c r="R132" i="24"/>
  <c r="R134" i="24"/>
  <c r="U134" i="24" s="1"/>
  <c r="R82" i="24"/>
  <c r="U82" i="24" s="1"/>
  <c r="R93" i="24"/>
  <c r="U93" i="24" s="1"/>
  <c r="R105" i="24"/>
  <c r="U105" i="24" s="1"/>
  <c r="R86" i="24"/>
  <c r="R167" i="24"/>
  <c r="R79" i="24"/>
  <c r="R73" i="24"/>
  <c r="U73" i="24" s="1"/>
  <c r="R99" i="24"/>
  <c r="U99" i="24" s="1"/>
  <c r="R18" i="24"/>
  <c r="R159" i="24"/>
  <c r="R52" i="24"/>
  <c r="R165" i="24"/>
  <c r="R43" i="24"/>
  <c r="R15" i="24"/>
  <c r="R92" i="24"/>
  <c r="R85" i="24"/>
  <c r="U85" i="24" s="1"/>
  <c r="R21" i="24"/>
  <c r="U21" i="24" s="1"/>
  <c r="R163" i="24"/>
  <c r="R49" i="24"/>
  <c r="U49" i="24" s="1"/>
  <c r="R138" i="24"/>
  <c r="U138" i="24" s="1"/>
  <c r="R58" i="24"/>
  <c r="U58" i="24" s="1"/>
  <c r="T150" i="24"/>
  <c r="R171" i="24"/>
  <c r="U171" i="24" s="1"/>
  <c r="R78" i="24"/>
  <c r="U78" i="24" s="1"/>
  <c r="T76" i="24"/>
  <c r="R72" i="24"/>
  <c r="R38" i="24"/>
  <c r="R60" i="24"/>
  <c r="R114" i="24"/>
  <c r="R128" i="24"/>
  <c r="U128" i="24" s="1"/>
  <c r="R37" i="24"/>
  <c r="R29" i="24"/>
  <c r="R175" i="24"/>
  <c r="U175" i="24" s="1"/>
  <c r="R142" i="24"/>
  <c r="U142" i="24" s="1"/>
  <c r="R91" i="24"/>
  <c r="U91" i="24" s="1"/>
  <c r="R149" i="24"/>
  <c r="U149" i="24" s="1"/>
  <c r="R44" i="24"/>
  <c r="U44" i="24" s="1"/>
  <c r="R156" i="24"/>
  <c r="U156" i="24" s="1"/>
  <c r="R7" i="24"/>
  <c r="U7" i="24" s="1"/>
  <c r="R126" i="24"/>
  <c r="U126" i="24" s="1"/>
  <c r="R26" i="24"/>
  <c r="R51" i="24"/>
  <c r="R9" i="24"/>
  <c r="R12" i="24"/>
  <c r="U12" i="24" s="1"/>
  <c r="R59" i="24"/>
  <c r="U59" i="24" s="1"/>
  <c r="R98" i="24"/>
  <c r="U98" i="24" s="1"/>
  <c r="R137" i="24"/>
  <c r="U137" i="24" s="1"/>
  <c r="R109" i="24"/>
  <c r="U109" i="24" s="1"/>
  <c r="R27" i="24"/>
  <c r="R83" i="24"/>
  <c r="R125" i="24"/>
  <c r="R56" i="24"/>
  <c r="R50" i="24"/>
  <c r="T46" i="24"/>
  <c r="R119" i="24"/>
  <c r="U119" i="24" s="1"/>
  <c r="R81" i="24"/>
  <c r="U81" i="24" s="1"/>
  <c r="R53" i="24"/>
  <c r="U53" i="24" s="1"/>
  <c r="R146" i="24"/>
  <c r="U146" i="24" s="1"/>
  <c r="R112" i="24"/>
  <c r="U112" i="24" s="1"/>
  <c r="R144" i="24"/>
  <c r="U144" i="24" s="1"/>
  <c r="R61" i="24"/>
  <c r="U61" i="24" s="1"/>
  <c r="R45" i="24"/>
  <c r="U45" i="24" s="1"/>
  <c r="R46" i="24"/>
  <c r="R67" i="24"/>
  <c r="U67" i="24" s="1"/>
  <c r="R104" i="24"/>
  <c r="U104" i="24" s="1"/>
  <c r="R122" i="24"/>
  <c r="U122" i="24" s="1"/>
  <c r="R155" i="24"/>
  <c r="U155" i="24" s="1"/>
  <c r="R151" i="24"/>
  <c r="U151" i="24" s="1"/>
  <c r="R143" i="24"/>
  <c r="U143" i="24" s="1"/>
  <c r="R115" i="24"/>
  <c r="U115" i="24" s="1"/>
  <c r="R176" i="24"/>
  <c r="U176" i="24" s="1"/>
  <c r="R54" i="24"/>
  <c r="U54" i="24" s="1"/>
  <c r="R140" i="24"/>
  <c r="U140" i="24" s="1"/>
  <c r="R14" i="24"/>
  <c r="U14" i="24" s="1"/>
  <c r="R55" i="24"/>
  <c r="U55" i="24" s="1"/>
  <c r="R117" i="24"/>
  <c r="U117" i="24" s="1"/>
  <c r="R106" i="24"/>
  <c r="T63" i="24"/>
  <c r="R77" i="24"/>
  <c r="U77" i="24" s="1"/>
  <c r="R17" i="24"/>
  <c r="U17" i="24" s="1"/>
  <c r="R11" i="24"/>
  <c r="U11" i="24" s="1"/>
  <c r="R69" i="24"/>
  <c r="R160" i="24"/>
  <c r="R80" i="24"/>
  <c r="R22" i="24"/>
  <c r="R127" i="24"/>
  <c r="R139" i="24"/>
  <c r="R121" i="24"/>
  <c r="R24" i="24"/>
  <c r="R87" i="24"/>
  <c r="R111" i="24"/>
  <c r="R157" i="24"/>
  <c r="R101" i="24"/>
  <c r="U101" i="24" s="1"/>
  <c r="R16" i="24"/>
  <c r="U16" i="24" s="1"/>
  <c r="R84" i="24"/>
  <c r="R153" i="24"/>
  <c r="R108" i="24"/>
  <c r="R100" i="24"/>
  <c r="R168" i="24"/>
  <c r="T145" i="24"/>
  <c r="R148" i="24"/>
  <c r="R113" i="24"/>
  <c r="R116" i="24"/>
  <c r="R110" i="24"/>
  <c r="R120" i="24"/>
  <c r="R136" i="24"/>
  <c r="R170" i="24"/>
  <c r="R68" i="24"/>
  <c r="R107" i="24"/>
  <c r="R13" i="24"/>
  <c r="T135" i="24"/>
  <c r="R34" i="24"/>
  <c r="R8" i="24"/>
  <c r="R89" i="24"/>
  <c r="R152" i="24"/>
  <c r="R145" i="24"/>
  <c r="R123" i="24"/>
  <c r="R158" i="24"/>
  <c r="R96" i="24"/>
  <c r="R66" i="24"/>
  <c r="R75" i="24"/>
  <c r="R10" i="24"/>
  <c r="R166" i="24"/>
  <c r="R31" i="24"/>
  <c r="R177" i="24"/>
  <c r="D24" i="26" l="1"/>
  <c r="D47" i="26" s="1"/>
  <c r="D46" i="26"/>
  <c r="E24" i="26"/>
  <c r="E47" i="26" s="1"/>
  <c r="E46" i="26"/>
  <c r="B24" i="26"/>
  <c r="B47" i="26" s="1"/>
  <c r="B46" i="26"/>
  <c r="F24" i="26"/>
  <c r="F47" i="26" s="1"/>
  <c r="F46" i="26"/>
  <c r="H23" i="26"/>
  <c r="G46" i="26"/>
  <c r="C24" i="26"/>
  <c r="C47" i="26" s="1"/>
  <c r="C46" i="26"/>
  <c r="H41" i="26"/>
  <c r="I41" i="26" s="1"/>
  <c r="G24" i="26"/>
  <c r="H22" i="26"/>
  <c r="I22" i="26" s="1"/>
  <c r="I12" i="26"/>
  <c r="I23" i="26"/>
  <c r="U170" i="24"/>
  <c r="U163" i="24"/>
  <c r="U127" i="24"/>
  <c r="U164" i="24"/>
  <c r="U8" i="24"/>
  <c r="U37" i="24"/>
  <c r="U89" i="24"/>
  <c r="S179" i="24"/>
  <c r="U72" i="24"/>
  <c r="N179" i="24"/>
  <c r="N181" i="24" s="1"/>
  <c r="U36" i="24"/>
  <c r="U168" i="24"/>
  <c r="O179" i="24"/>
  <c r="O181" i="24" s="1"/>
  <c r="P179" i="24"/>
  <c r="P181" i="24" s="1"/>
  <c r="U24" i="24"/>
  <c r="U121" i="24"/>
  <c r="U152" i="24"/>
  <c r="U139" i="24"/>
  <c r="U70" i="24"/>
  <c r="U106" i="24"/>
  <c r="U26" i="24"/>
  <c r="U120" i="24"/>
  <c r="U129" i="24"/>
  <c r="U108" i="24"/>
  <c r="U141" i="24"/>
  <c r="U83" i="24"/>
  <c r="U38" i="24"/>
  <c r="U74" i="24"/>
  <c r="U153" i="24"/>
  <c r="U76" i="24"/>
  <c r="U160" i="24"/>
  <c r="U27" i="24"/>
  <c r="U136" i="24"/>
  <c r="U100" i="24"/>
  <c r="U86" i="24"/>
  <c r="U125" i="24"/>
  <c r="U84" i="24"/>
  <c r="U69" i="24"/>
  <c r="U46" i="24"/>
  <c r="Q179" i="24"/>
  <c r="H24" i="26" l="1"/>
  <c r="I24" i="26" s="1"/>
  <c r="G47" i="26"/>
  <c r="H47" i="26" s="1"/>
  <c r="I47" i="26" s="1"/>
  <c r="H46" i="26"/>
  <c r="I46" i="26" s="1"/>
  <c r="L179" i="24"/>
  <c r="Q181" i="24"/>
  <c r="M179" i="24"/>
  <c r="R179" i="24"/>
  <c r="R181" i="24" l="1"/>
  <c r="F179" i="24"/>
  <c r="E8" i="23" l="1"/>
  <c r="F8" i="23" s="1"/>
  <c r="E9" i="23"/>
  <c r="F9" i="23" s="1"/>
  <c r="E10" i="23"/>
  <c r="F10" i="23" s="1"/>
  <c r="E11" i="23"/>
  <c r="F11" i="23" s="1"/>
  <c r="E12" i="23"/>
  <c r="F12" i="23" s="1"/>
  <c r="E13" i="23"/>
  <c r="F13" i="23" s="1"/>
  <c r="E14" i="23"/>
  <c r="F14" i="23" s="1"/>
  <c r="E15" i="23"/>
  <c r="F15" i="23" s="1"/>
  <c r="E16" i="23"/>
  <c r="F16" i="23" s="1"/>
  <c r="E17" i="23"/>
  <c r="F17" i="23" s="1"/>
  <c r="E18" i="23"/>
  <c r="F18" i="23" s="1"/>
  <c r="E19" i="23"/>
  <c r="F19" i="23" s="1"/>
  <c r="E20" i="23"/>
  <c r="F20" i="23" s="1"/>
  <c r="E21" i="23"/>
  <c r="F21" i="23" s="1"/>
  <c r="E22" i="23"/>
  <c r="F22" i="23" s="1"/>
  <c r="E23" i="23"/>
  <c r="F23" i="23" s="1"/>
  <c r="E24" i="23"/>
  <c r="F24" i="23" s="1"/>
  <c r="E25" i="23"/>
  <c r="F25" i="23" s="1"/>
  <c r="E26" i="23"/>
  <c r="F26" i="23" s="1"/>
  <c r="E27" i="23"/>
  <c r="F27" i="23" s="1"/>
  <c r="E28" i="23"/>
  <c r="F28" i="23" s="1"/>
  <c r="E29" i="23"/>
  <c r="F29" i="23" s="1"/>
  <c r="E30" i="23"/>
  <c r="F30" i="23" s="1"/>
  <c r="E31" i="23"/>
  <c r="F31" i="23" s="1"/>
  <c r="E32" i="23"/>
  <c r="F32" i="23" s="1"/>
  <c r="E33" i="23"/>
  <c r="F33" i="23" s="1"/>
  <c r="E34" i="23"/>
  <c r="F34" i="23" s="1"/>
  <c r="E35" i="23"/>
  <c r="F35" i="23" s="1"/>
  <c r="E36" i="23"/>
  <c r="F36" i="23" s="1"/>
  <c r="E37" i="23"/>
  <c r="F37" i="23" s="1"/>
  <c r="E38" i="23"/>
  <c r="F38" i="23" s="1"/>
  <c r="E39" i="23"/>
  <c r="F39" i="23" s="1"/>
  <c r="E40" i="23"/>
  <c r="F40" i="23" s="1"/>
  <c r="E41" i="23"/>
  <c r="F41" i="23" s="1"/>
  <c r="E42" i="23"/>
  <c r="F42" i="23" s="1"/>
  <c r="E43" i="23"/>
  <c r="F43" i="23" s="1"/>
  <c r="E44" i="23"/>
  <c r="F44" i="23" s="1"/>
  <c r="E45" i="23"/>
  <c r="F45" i="23" s="1"/>
  <c r="E46" i="23"/>
  <c r="F46" i="23" s="1"/>
  <c r="E47" i="23"/>
  <c r="F47" i="23" s="1"/>
  <c r="E48" i="23"/>
  <c r="F48" i="23" s="1"/>
  <c r="E49" i="23"/>
  <c r="F49" i="23" s="1"/>
  <c r="E50" i="23"/>
  <c r="F50" i="23" s="1"/>
  <c r="E51" i="23"/>
  <c r="F51" i="23" s="1"/>
  <c r="E52" i="23"/>
  <c r="F52" i="23" s="1"/>
  <c r="E53" i="23"/>
  <c r="F53" i="23" s="1"/>
  <c r="E54" i="23"/>
  <c r="F54" i="23" s="1"/>
  <c r="E55" i="23"/>
  <c r="F55" i="23" s="1"/>
  <c r="E56" i="23"/>
  <c r="F56" i="23" s="1"/>
  <c r="E57" i="23"/>
  <c r="F57" i="23" s="1"/>
  <c r="E58" i="23"/>
  <c r="F58" i="23"/>
  <c r="E59" i="23"/>
  <c r="F59" i="23" s="1"/>
  <c r="E60" i="23"/>
  <c r="F60" i="23" s="1"/>
  <c r="E61" i="23"/>
  <c r="F61" i="23" s="1"/>
  <c r="E62" i="23"/>
  <c r="F62" i="23" s="1"/>
  <c r="E63" i="23"/>
  <c r="F63" i="23" s="1"/>
  <c r="E64" i="23"/>
  <c r="F64" i="23" s="1"/>
  <c r="E65" i="23"/>
  <c r="F65" i="23" s="1"/>
  <c r="E66" i="23"/>
  <c r="F66" i="23" s="1"/>
  <c r="E67" i="23"/>
  <c r="F67" i="23" s="1"/>
  <c r="E68" i="23"/>
  <c r="F68" i="23" s="1"/>
  <c r="E69" i="23"/>
  <c r="F69" i="23" s="1"/>
  <c r="E70" i="23"/>
  <c r="F70" i="23" s="1"/>
  <c r="E71" i="23"/>
  <c r="F71" i="23" s="1"/>
  <c r="E72" i="23"/>
  <c r="F72" i="23" s="1"/>
  <c r="E73" i="23"/>
  <c r="F73" i="23" s="1"/>
  <c r="E74" i="23"/>
  <c r="F74" i="23" s="1"/>
  <c r="E75" i="23"/>
  <c r="F75" i="23" s="1"/>
  <c r="E76" i="23"/>
  <c r="F76" i="23" s="1"/>
  <c r="E77" i="23"/>
  <c r="F77" i="23" s="1"/>
  <c r="E78" i="23"/>
  <c r="F78" i="23" s="1"/>
  <c r="E79" i="23"/>
  <c r="F79" i="23" s="1"/>
  <c r="E80" i="23"/>
  <c r="F80" i="23" s="1"/>
  <c r="E81" i="23"/>
  <c r="F81" i="23" s="1"/>
  <c r="E82" i="23"/>
  <c r="F82" i="23" s="1"/>
  <c r="E83" i="23"/>
  <c r="F83" i="23" s="1"/>
  <c r="E84" i="23"/>
  <c r="F84" i="23" s="1"/>
  <c r="E85" i="23"/>
  <c r="F85" i="23" s="1"/>
  <c r="E86" i="23"/>
  <c r="F86" i="23" s="1"/>
  <c r="E87" i="23"/>
  <c r="F87" i="23" s="1"/>
  <c r="E88" i="23"/>
  <c r="F88" i="23" s="1"/>
  <c r="E89" i="23"/>
  <c r="F89" i="23" s="1"/>
  <c r="E90" i="23"/>
  <c r="F90" i="23" s="1"/>
  <c r="E91" i="23"/>
  <c r="F91" i="23" s="1"/>
  <c r="E92" i="23"/>
  <c r="F92" i="23" s="1"/>
  <c r="E93" i="23"/>
  <c r="F93" i="23" s="1"/>
  <c r="E94" i="23"/>
  <c r="F94" i="23" s="1"/>
  <c r="E95" i="23"/>
  <c r="F95" i="23" s="1"/>
  <c r="E96" i="23"/>
  <c r="F96" i="23" s="1"/>
  <c r="E97" i="23"/>
  <c r="F97" i="23" s="1"/>
  <c r="E98" i="23"/>
  <c r="F98" i="23" s="1"/>
  <c r="E99" i="23"/>
  <c r="F99" i="23" s="1"/>
  <c r="E100" i="23"/>
  <c r="F100" i="23" s="1"/>
  <c r="E101" i="23"/>
  <c r="F101" i="23" s="1"/>
  <c r="E102" i="23"/>
  <c r="F102" i="23" s="1"/>
  <c r="E103" i="23"/>
  <c r="F103" i="23" s="1"/>
  <c r="E104" i="23"/>
  <c r="F104" i="23" s="1"/>
  <c r="E105" i="23"/>
  <c r="F105" i="23" s="1"/>
  <c r="E106" i="23"/>
  <c r="F106" i="23" s="1"/>
  <c r="E107" i="23"/>
  <c r="F107" i="23" s="1"/>
  <c r="E108" i="23"/>
  <c r="F108" i="23" s="1"/>
  <c r="E109" i="23"/>
  <c r="F109" i="23" s="1"/>
  <c r="E110" i="23"/>
  <c r="F110" i="23" s="1"/>
  <c r="E111" i="23"/>
  <c r="F111" i="23" s="1"/>
  <c r="E112" i="23"/>
  <c r="F112" i="23" s="1"/>
  <c r="E113" i="23"/>
  <c r="F113" i="23" s="1"/>
  <c r="E114" i="23"/>
  <c r="F114" i="23" s="1"/>
  <c r="E115" i="23"/>
  <c r="F115" i="23" s="1"/>
  <c r="E116" i="23"/>
  <c r="F116" i="23" s="1"/>
  <c r="E117" i="23"/>
  <c r="F117" i="23" s="1"/>
  <c r="E118" i="23"/>
  <c r="F118" i="23" s="1"/>
  <c r="E119" i="23"/>
  <c r="F119" i="23" s="1"/>
  <c r="E120" i="23"/>
  <c r="F120" i="23" s="1"/>
  <c r="E121" i="23"/>
  <c r="F121" i="23" s="1"/>
  <c r="E122" i="23"/>
  <c r="F122" i="23" s="1"/>
  <c r="E123" i="23"/>
  <c r="F123" i="23" s="1"/>
  <c r="E124" i="23"/>
  <c r="F124" i="23" s="1"/>
  <c r="E125" i="23"/>
  <c r="F125" i="23" s="1"/>
  <c r="E126" i="23"/>
  <c r="F126" i="23" s="1"/>
  <c r="E127" i="23"/>
  <c r="F127" i="23" s="1"/>
  <c r="E128" i="23"/>
  <c r="F128" i="23" s="1"/>
  <c r="E129" i="23"/>
  <c r="F129" i="23" s="1"/>
  <c r="E130" i="23"/>
  <c r="F130" i="23" s="1"/>
  <c r="E131" i="23"/>
  <c r="F131" i="23" s="1"/>
  <c r="E132" i="23"/>
  <c r="F132" i="23" s="1"/>
  <c r="E133" i="23"/>
  <c r="F133" i="23" s="1"/>
  <c r="E134" i="23"/>
  <c r="F134" i="23" s="1"/>
  <c r="E135" i="23"/>
  <c r="F135" i="23" s="1"/>
  <c r="E136" i="23"/>
  <c r="F136" i="23" s="1"/>
  <c r="E137" i="23"/>
  <c r="F137" i="23" s="1"/>
  <c r="E138" i="23"/>
  <c r="F138" i="23" s="1"/>
  <c r="E139" i="23"/>
  <c r="F139" i="23" s="1"/>
  <c r="E140" i="23"/>
  <c r="F140" i="23" s="1"/>
  <c r="E141" i="23"/>
  <c r="F141" i="23" s="1"/>
  <c r="E142" i="23"/>
  <c r="F142" i="23" s="1"/>
  <c r="E143" i="23"/>
  <c r="F143" i="23" s="1"/>
  <c r="E144" i="23"/>
  <c r="F144" i="23" s="1"/>
  <c r="E145" i="23"/>
  <c r="F145" i="23" s="1"/>
  <c r="E146" i="23"/>
  <c r="F146" i="23" s="1"/>
  <c r="E147" i="23"/>
  <c r="F147" i="23" s="1"/>
  <c r="E148" i="23"/>
  <c r="F148" i="23" s="1"/>
  <c r="E149" i="23"/>
  <c r="F149" i="23" s="1"/>
  <c r="E150" i="23"/>
  <c r="F150" i="23" s="1"/>
  <c r="E151" i="23"/>
  <c r="F151" i="23" s="1"/>
  <c r="E152" i="23"/>
  <c r="F152" i="23" s="1"/>
  <c r="E153" i="23"/>
  <c r="F153" i="23" s="1"/>
  <c r="E154" i="23"/>
  <c r="F154" i="23" s="1"/>
  <c r="E155" i="23"/>
  <c r="F155" i="23" s="1"/>
  <c r="E156" i="23"/>
  <c r="F156" i="23" s="1"/>
  <c r="E157" i="23"/>
  <c r="F157" i="23" s="1"/>
  <c r="E158" i="23"/>
  <c r="F158" i="23" s="1"/>
  <c r="E159" i="23"/>
  <c r="F159" i="23" s="1"/>
  <c r="E160" i="23"/>
  <c r="F160" i="23" s="1"/>
  <c r="E161" i="23"/>
  <c r="F161" i="23" s="1"/>
  <c r="E162" i="23"/>
  <c r="F162" i="23" s="1"/>
  <c r="E163" i="23"/>
  <c r="F163" i="23" s="1"/>
  <c r="E164" i="23"/>
  <c r="F164" i="23" s="1"/>
  <c r="E165" i="23"/>
  <c r="F165" i="23" s="1"/>
  <c r="E166" i="23"/>
  <c r="F166" i="23" s="1"/>
  <c r="E167" i="23"/>
  <c r="F167" i="23" s="1"/>
  <c r="E168" i="23"/>
  <c r="F168" i="23" s="1"/>
  <c r="E169" i="23"/>
  <c r="F169" i="23" s="1"/>
  <c r="E170" i="23"/>
  <c r="F170" i="23" s="1"/>
  <c r="E171" i="23"/>
  <c r="F171" i="23" s="1"/>
  <c r="E172" i="23"/>
  <c r="F172" i="23" s="1"/>
  <c r="E173" i="23"/>
  <c r="F173" i="23" s="1"/>
  <c r="E174" i="23"/>
  <c r="F174" i="23" s="1"/>
  <c r="E175" i="23"/>
  <c r="F175" i="23" s="1"/>
  <c r="E176" i="23"/>
  <c r="F176" i="23" s="1"/>
  <c r="E177" i="23"/>
  <c r="F177" i="23" s="1"/>
  <c r="E7" i="23"/>
  <c r="F7" i="23" s="1"/>
  <c r="D178" i="23"/>
  <c r="C178" i="23"/>
  <c r="F189" i="13"/>
  <c r="F188" i="13"/>
  <c r="F187" i="13"/>
  <c r="F186" i="13"/>
  <c r="F190" i="13"/>
  <c r="H15" i="16"/>
  <c r="I15" i="16" s="1"/>
  <c r="H14" i="16"/>
  <c r="I14" i="16" s="1"/>
  <c r="H13" i="16"/>
  <c r="I13" i="16" s="1"/>
  <c r="H182" i="13"/>
  <c r="F182" i="13"/>
  <c r="H171" i="13"/>
  <c r="F171" i="13"/>
  <c r="H154" i="13"/>
  <c r="F154" i="13"/>
  <c r="H122" i="13"/>
  <c r="F122" i="13"/>
  <c r="H68" i="13"/>
  <c r="F68" i="13"/>
  <c r="G41" i="16"/>
  <c r="F41" i="16"/>
  <c r="E41" i="16"/>
  <c r="D41" i="16"/>
  <c r="C41" i="16"/>
  <c r="B41" i="16"/>
  <c r="G36" i="16"/>
  <c r="F36" i="16"/>
  <c r="E36" i="16"/>
  <c r="E37" i="16" s="1"/>
  <c r="D36" i="16"/>
  <c r="C36" i="16"/>
  <c r="B36" i="16"/>
  <c r="G35" i="16"/>
  <c r="F35" i="16"/>
  <c r="E35" i="16"/>
  <c r="D35" i="16"/>
  <c r="C35" i="16"/>
  <c r="B35" i="16"/>
  <c r="C31" i="16"/>
  <c r="D31" i="16"/>
  <c r="E31" i="16"/>
  <c r="F31" i="16"/>
  <c r="G31" i="16"/>
  <c r="C32" i="16"/>
  <c r="D32" i="16"/>
  <c r="E32" i="16"/>
  <c r="F32" i="16"/>
  <c r="G32" i="16"/>
  <c r="B32" i="16"/>
  <c r="B31" i="16"/>
  <c r="C10" i="16"/>
  <c r="C11" i="16" s="1"/>
  <c r="D10" i="16"/>
  <c r="D11" i="16" s="1"/>
  <c r="E10" i="16"/>
  <c r="E11" i="16" s="1"/>
  <c r="F10" i="16"/>
  <c r="F11" i="16" s="1"/>
  <c r="G10" i="16"/>
  <c r="G11" i="16" s="1"/>
  <c r="B10" i="16"/>
  <c r="B11" i="16" s="1"/>
  <c r="H21" i="16"/>
  <c r="I21" i="16" s="1"/>
  <c r="H20" i="16"/>
  <c r="I20" i="16" s="1"/>
  <c r="H18" i="16"/>
  <c r="I18" i="16" s="1"/>
  <c r="H23" i="16"/>
  <c r="I23" i="16" s="1"/>
  <c r="H17" i="16"/>
  <c r="H8" i="16"/>
  <c r="H7" i="16"/>
  <c r="I7" i="16" s="1"/>
  <c r="H6" i="16"/>
  <c r="H5" i="16"/>
  <c r="H4" i="16"/>
  <c r="H3" i="16"/>
  <c r="H2" i="16"/>
  <c r="I2" i="16" s="1"/>
  <c r="K188" i="13" l="1"/>
  <c r="K189" i="13"/>
  <c r="K190" i="13"/>
  <c r="K186" i="13"/>
  <c r="K187" i="13"/>
  <c r="E45" i="16"/>
  <c r="E182" i="13"/>
  <c r="B45" i="16"/>
  <c r="H11" i="16"/>
  <c r="I11" i="16" s="1"/>
  <c r="C44" i="16"/>
  <c r="E171" i="13"/>
  <c r="C45" i="16"/>
  <c r="F45" i="16"/>
  <c r="D45" i="16"/>
  <c r="D46" i="16" s="1"/>
  <c r="B44" i="16"/>
  <c r="F44" i="16"/>
  <c r="F46" i="16" s="1"/>
  <c r="F37" i="16"/>
  <c r="C37" i="16"/>
  <c r="E44" i="16"/>
  <c r="G45" i="16"/>
  <c r="D44" i="16"/>
  <c r="G44" i="16"/>
  <c r="D37" i="16"/>
  <c r="G37" i="16"/>
  <c r="B37" i="16"/>
  <c r="H37" i="16" s="1"/>
  <c r="I37" i="16" s="1"/>
  <c r="F33" i="16"/>
  <c r="E33" i="16"/>
  <c r="E39" i="16" s="1"/>
  <c r="D33" i="16"/>
  <c r="C33" i="16"/>
  <c r="H35" i="16"/>
  <c r="I35" i="16" s="1"/>
  <c r="B33" i="16"/>
  <c r="G33" i="16"/>
  <c r="H31" i="16"/>
  <c r="I31" i="16" s="1"/>
  <c r="H36" i="16"/>
  <c r="I36" i="16" s="1"/>
  <c r="H32" i="16"/>
  <c r="I32" i="16" s="1"/>
  <c r="H41" i="16"/>
  <c r="I41" i="16" s="1"/>
  <c r="E122" i="13"/>
  <c r="E154" i="13"/>
  <c r="E68" i="13"/>
  <c r="H10" i="16"/>
  <c r="I10" i="16" s="1"/>
  <c r="I4" i="16"/>
  <c r="I8" i="16"/>
  <c r="I6" i="16"/>
  <c r="I3" i="16"/>
  <c r="I17" i="16"/>
  <c r="I5" i="16"/>
  <c r="C39" i="16" l="1"/>
  <c r="B46" i="16"/>
  <c r="D39" i="16"/>
  <c r="C46" i="16"/>
  <c r="G39" i="16"/>
  <c r="F39" i="16"/>
  <c r="B39" i="16"/>
  <c r="H39" i="16" s="1"/>
  <c r="I39" i="16" s="1"/>
  <c r="E46" i="16"/>
  <c r="H33" i="16"/>
  <c r="I33" i="16" s="1"/>
  <c r="H45" i="16"/>
  <c r="I45" i="16" s="1"/>
  <c r="H44" i="16"/>
  <c r="I44" i="16" s="1"/>
  <c r="G46" i="16"/>
  <c r="T181" i="13"/>
  <c r="P181" i="13"/>
  <c r="O181" i="13"/>
  <c r="N181" i="13"/>
  <c r="R181" i="13" s="1"/>
  <c r="U181" i="13" s="1"/>
  <c r="M181" i="13"/>
  <c r="Q181" i="13" s="1"/>
  <c r="I181" i="13"/>
  <c r="T180" i="13"/>
  <c r="P180" i="13"/>
  <c r="O180" i="13"/>
  <c r="N180" i="13"/>
  <c r="R180" i="13" s="1"/>
  <c r="U180" i="13" s="1"/>
  <c r="M180" i="13"/>
  <c r="Q180" i="13" s="1"/>
  <c r="I180" i="13"/>
  <c r="T179" i="13"/>
  <c r="P179" i="13"/>
  <c r="O179" i="13"/>
  <c r="N179" i="13"/>
  <c r="R179" i="13" s="1"/>
  <c r="U179" i="13" s="1"/>
  <c r="M179" i="13"/>
  <c r="Q179" i="13" s="1"/>
  <c r="I179" i="13"/>
  <c r="T178" i="13"/>
  <c r="P178" i="13"/>
  <c r="O178" i="13"/>
  <c r="N178" i="13"/>
  <c r="R178" i="13" s="1"/>
  <c r="U178" i="13" s="1"/>
  <c r="M178" i="13"/>
  <c r="Q178" i="13" s="1"/>
  <c r="I178" i="13"/>
  <c r="T177" i="13"/>
  <c r="P177" i="13"/>
  <c r="O177" i="13"/>
  <c r="N177" i="13"/>
  <c r="R177" i="13" s="1"/>
  <c r="U177" i="13" s="1"/>
  <c r="M177" i="13"/>
  <c r="Q177" i="13" s="1"/>
  <c r="I177" i="13"/>
  <c r="T176" i="13"/>
  <c r="P176" i="13"/>
  <c r="O176" i="13"/>
  <c r="N176" i="13"/>
  <c r="R176" i="13" s="1"/>
  <c r="U176" i="13" s="1"/>
  <c r="M176" i="13"/>
  <c r="Q176" i="13" s="1"/>
  <c r="I176" i="13"/>
  <c r="T175" i="13"/>
  <c r="P175" i="13"/>
  <c r="O175" i="13"/>
  <c r="N175" i="13"/>
  <c r="R175" i="13" s="1"/>
  <c r="U175" i="13" s="1"/>
  <c r="M175" i="13"/>
  <c r="Q175" i="13" s="1"/>
  <c r="I175" i="13"/>
  <c r="T174" i="13"/>
  <c r="P174" i="13"/>
  <c r="O174" i="13"/>
  <c r="N174" i="13"/>
  <c r="R174" i="13" s="1"/>
  <c r="U174" i="13" s="1"/>
  <c r="M174" i="13"/>
  <c r="Q174" i="13" s="1"/>
  <c r="I174" i="13"/>
  <c r="T173" i="13"/>
  <c r="P173" i="13"/>
  <c r="O173" i="13"/>
  <c r="N173" i="13"/>
  <c r="R173" i="13" s="1"/>
  <c r="U173" i="13" s="1"/>
  <c r="M173" i="13"/>
  <c r="Q173" i="13" s="1"/>
  <c r="I173" i="13"/>
  <c r="T170" i="13"/>
  <c r="P170" i="13"/>
  <c r="O170" i="13"/>
  <c r="N170" i="13"/>
  <c r="R170" i="13" s="1"/>
  <c r="U170" i="13" s="1"/>
  <c r="M170" i="13"/>
  <c r="Q170" i="13" s="1"/>
  <c r="I170" i="13"/>
  <c r="T169" i="13"/>
  <c r="P169" i="13"/>
  <c r="O169" i="13"/>
  <c r="N169" i="13"/>
  <c r="R169" i="13" s="1"/>
  <c r="U169" i="13" s="1"/>
  <c r="M169" i="13"/>
  <c r="Q169" i="13" s="1"/>
  <c r="I169" i="13"/>
  <c r="T168" i="13"/>
  <c r="P168" i="13"/>
  <c r="O168" i="13"/>
  <c r="N168" i="13"/>
  <c r="R168" i="13" s="1"/>
  <c r="U168" i="13" s="1"/>
  <c r="M168" i="13"/>
  <c r="Q168" i="13" s="1"/>
  <c r="I168" i="13"/>
  <c r="T167" i="13"/>
  <c r="P167" i="13"/>
  <c r="O167" i="13"/>
  <c r="N167" i="13"/>
  <c r="R167" i="13" s="1"/>
  <c r="U167" i="13" s="1"/>
  <c r="M167" i="13"/>
  <c r="Q167" i="13" s="1"/>
  <c r="I167" i="13"/>
  <c r="T166" i="13"/>
  <c r="P166" i="13"/>
  <c r="O166" i="13"/>
  <c r="N166" i="13"/>
  <c r="R166" i="13" s="1"/>
  <c r="U166" i="13" s="1"/>
  <c r="M166" i="13"/>
  <c r="Q166" i="13" s="1"/>
  <c r="I166" i="13"/>
  <c r="T165" i="13"/>
  <c r="P165" i="13"/>
  <c r="O165" i="13"/>
  <c r="N165" i="13"/>
  <c r="R165" i="13" s="1"/>
  <c r="U165" i="13" s="1"/>
  <c r="M165" i="13"/>
  <c r="Q165" i="13" s="1"/>
  <c r="I165" i="13"/>
  <c r="T164" i="13"/>
  <c r="P164" i="13"/>
  <c r="O164" i="13"/>
  <c r="N164" i="13"/>
  <c r="R164" i="13" s="1"/>
  <c r="U164" i="13" s="1"/>
  <c r="M164" i="13"/>
  <c r="Q164" i="13" s="1"/>
  <c r="I164" i="13"/>
  <c r="T163" i="13"/>
  <c r="P163" i="13"/>
  <c r="O163" i="13"/>
  <c r="N163" i="13"/>
  <c r="R163" i="13" s="1"/>
  <c r="U163" i="13" s="1"/>
  <c r="M163" i="13"/>
  <c r="Q163" i="13" s="1"/>
  <c r="I163" i="13"/>
  <c r="T162" i="13"/>
  <c r="P162" i="13"/>
  <c r="O162" i="13"/>
  <c r="N162" i="13"/>
  <c r="R162" i="13" s="1"/>
  <c r="U162" i="13" s="1"/>
  <c r="M162" i="13"/>
  <c r="Q162" i="13" s="1"/>
  <c r="I162" i="13"/>
  <c r="T161" i="13"/>
  <c r="P161" i="13"/>
  <c r="O161" i="13"/>
  <c r="N161" i="13"/>
  <c r="R161" i="13" s="1"/>
  <c r="U161" i="13" s="1"/>
  <c r="M161" i="13"/>
  <c r="Q161" i="13" s="1"/>
  <c r="I161" i="13"/>
  <c r="T160" i="13"/>
  <c r="P160" i="13"/>
  <c r="O160" i="13"/>
  <c r="N160" i="13"/>
  <c r="R160" i="13" s="1"/>
  <c r="U160" i="13" s="1"/>
  <c r="M160" i="13"/>
  <c r="Q160" i="13" s="1"/>
  <c r="I160" i="13"/>
  <c r="T159" i="13"/>
  <c r="P159" i="13"/>
  <c r="O159" i="13"/>
  <c r="N159" i="13"/>
  <c r="R159" i="13" s="1"/>
  <c r="U159" i="13" s="1"/>
  <c r="M159" i="13"/>
  <c r="Q159" i="13" s="1"/>
  <c r="I159" i="13"/>
  <c r="T158" i="13"/>
  <c r="P158" i="13"/>
  <c r="O158" i="13"/>
  <c r="N158" i="13"/>
  <c r="R158" i="13" s="1"/>
  <c r="U158" i="13" s="1"/>
  <c r="M158" i="13"/>
  <c r="Q158" i="13" s="1"/>
  <c r="I158" i="13"/>
  <c r="T157" i="13"/>
  <c r="P157" i="13"/>
  <c r="O157" i="13"/>
  <c r="N157" i="13"/>
  <c r="R157" i="13" s="1"/>
  <c r="U157" i="13" s="1"/>
  <c r="M157" i="13"/>
  <c r="Q157" i="13" s="1"/>
  <c r="I157" i="13"/>
  <c r="T156" i="13"/>
  <c r="P156" i="13"/>
  <c r="O156" i="13"/>
  <c r="N156" i="13"/>
  <c r="R156" i="13" s="1"/>
  <c r="U156" i="13" s="1"/>
  <c r="M156" i="13"/>
  <c r="Q156" i="13" s="1"/>
  <c r="I156" i="13"/>
  <c r="T153" i="13"/>
  <c r="P153" i="13"/>
  <c r="O153" i="13"/>
  <c r="N153" i="13"/>
  <c r="R153" i="13" s="1"/>
  <c r="U153" i="13" s="1"/>
  <c r="M153" i="13"/>
  <c r="Q153" i="13" s="1"/>
  <c r="I153" i="13"/>
  <c r="T152" i="13"/>
  <c r="P152" i="13"/>
  <c r="O152" i="13"/>
  <c r="N152" i="13"/>
  <c r="R152" i="13" s="1"/>
  <c r="U152" i="13" s="1"/>
  <c r="M152" i="13"/>
  <c r="Q152" i="13" s="1"/>
  <c r="I152" i="13"/>
  <c r="T151" i="13"/>
  <c r="P151" i="13"/>
  <c r="O151" i="13"/>
  <c r="N151" i="13"/>
  <c r="R151" i="13" s="1"/>
  <c r="U151" i="13" s="1"/>
  <c r="M151" i="13"/>
  <c r="Q151" i="13" s="1"/>
  <c r="I151" i="13"/>
  <c r="T150" i="13"/>
  <c r="P150" i="13"/>
  <c r="O150" i="13"/>
  <c r="N150" i="13"/>
  <c r="R150" i="13" s="1"/>
  <c r="U150" i="13" s="1"/>
  <c r="M150" i="13"/>
  <c r="Q150" i="13" s="1"/>
  <c r="I150" i="13"/>
  <c r="T149" i="13"/>
  <c r="P149" i="13"/>
  <c r="O149" i="13"/>
  <c r="N149" i="13"/>
  <c r="R149" i="13" s="1"/>
  <c r="U149" i="13" s="1"/>
  <c r="M149" i="13"/>
  <c r="Q149" i="13" s="1"/>
  <c r="I149" i="13"/>
  <c r="T148" i="13"/>
  <c r="P148" i="13"/>
  <c r="O148" i="13"/>
  <c r="N148" i="13"/>
  <c r="R148" i="13" s="1"/>
  <c r="U148" i="13" s="1"/>
  <c r="M148" i="13"/>
  <c r="Q148" i="13" s="1"/>
  <c r="I148" i="13"/>
  <c r="T147" i="13"/>
  <c r="P147" i="13"/>
  <c r="O147" i="13"/>
  <c r="N147" i="13"/>
  <c r="R147" i="13" s="1"/>
  <c r="U147" i="13" s="1"/>
  <c r="M147" i="13"/>
  <c r="Q147" i="13" s="1"/>
  <c r="I147" i="13"/>
  <c r="T146" i="13"/>
  <c r="P146" i="13"/>
  <c r="O146" i="13"/>
  <c r="N146" i="13"/>
  <c r="R146" i="13" s="1"/>
  <c r="U146" i="13" s="1"/>
  <c r="M146" i="13"/>
  <c r="Q146" i="13" s="1"/>
  <c r="I146" i="13"/>
  <c r="T145" i="13"/>
  <c r="P145" i="13"/>
  <c r="O145" i="13"/>
  <c r="N145" i="13"/>
  <c r="R145" i="13" s="1"/>
  <c r="U145" i="13" s="1"/>
  <c r="M145" i="13"/>
  <c r="Q145" i="13" s="1"/>
  <c r="I145" i="13"/>
  <c r="T144" i="13"/>
  <c r="P144" i="13"/>
  <c r="O144" i="13"/>
  <c r="N144" i="13"/>
  <c r="R144" i="13" s="1"/>
  <c r="U144" i="13" s="1"/>
  <c r="M144" i="13"/>
  <c r="Q144" i="13" s="1"/>
  <c r="I144" i="13"/>
  <c r="T143" i="13"/>
  <c r="P143" i="13"/>
  <c r="O143" i="13"/>
  <c r="N143" i="13"/>
  <c r="R143" i="13" s="1"/>
  <c r="U143" i="13" s="1"/>
  <c r="M143" i="13"/>
  <c r="Q143" i="13" s="1"/>
  <c r="I143" i="13"/>
  <c r="T142" i="13"/>
  <c r="P142" i="13"/>
  <c r="O142" i="13"/>
  <c r="N142" i="13"/>
  <c r="R142" i="13" s="1"/>
  <c r="U142" i="13" s="1"/>
  <c r="M142" i="13"/>
  <c r="Q142" i="13" s="1"/>
  <c r="I142" i="13"/>
  <c r="T141" i="13"/>
  <c r="P141" i="13"/>
  <c r="O141" i="13"/>
  <c r="N141" i="13"/>
  <c r="R141" i="13" s="1"/>
  <c r="U141" i="13" s="1"/>
  <c r="M141" i="13"/>
  <c r="Q141" i="13" s="1"/>
  <c r="I141" i="13"/>
  <c r="T140" i="13"/>
  <c r="P140" i="13"/>
  <c r="O140" i="13"/>
  <c r="N140" i="13"/>
  <c r="R140" i="13" s="1"/>
  <c r="U140" i="13" s="1"/>
  <c r="M140" i="13"/>
  <c r="Q140" i="13" s="1"/>
  <c r="I140" i="13"/>
  <c r="T139" i="13"/>
  <c r="P139" i="13"/>
  <c r="O139" i="13"/>
  <c r="N139" i="13"/>
  <c r="R139" i="13" s="1"/>
  <c r="U139" i="13" s="1"/>
  <c r="M139" i="13"/>
  <c r="Q139" i="13" s="1"/>
  <c r="I139" i="13"/>
  <c r="T138" i="13"/>
  <c r="P138" i="13"/>
  <c r="O138" i="13"/>
  <c r="N138" i="13"/>
  <c r="R138" i="13" s="1"/>
  <c r="U138" i="13" s="1"/>
  <c r="M138" i="13"/>
  <c r="Q138" i="13" s="1"/>
  <c r="I138" i="13"/>
  <c r="T137" i="13"/>
  <c r="P137" i="13"/>
  <c r="O137" i="13"/>
  <c r="N137" i="13"/>
  <c r="R137" i="13" s="1"/>
  <c r="U137" i="13" s="1"/>
  <c r="M137" i="13"/>
  <c r="Q137" i="13" s="1"/>
  <c r="I137" i="13"/>
  <c r="T136" i="13"/>
  <c r="P136" i="13"/>
  <c r="O136" i="13"/>
  <c r="N136" i="13"/>
  <c r="R136" i="13" s="1"/>
  <c r="U136" i="13" s="1"/>
  <c r="M136" i="13"/>
  <c r="Q136" i="13" s="1"/>
  <c r="I136" i="13"/>
  <c r="T135" i="13"/>
  <c r="P135" i="13"/>
  <c r="O135" i="13"/>
  <c r="N135" i="13"/>
  <c r="R135" i="13" s="1"/>
  <c r="U135" i="13" s="1"/>
  <c r="M135" i="13"/>
  <c r="Q135" i="13" s="1"/>
  <c r="I135" i="13"/>
  <c r="T134" i="13"/>
  <c r="P134" i="13"/>
  <c r="O134" i="13"/>
  <c r="N134" i="13"/>
  <c r="R134" i="13" s="1"/>
  <c r="U134" i="13" s="1"/>
  <c r="M134" i="13"/>
  <c r="Q134" i="13" s="1"/>
  <c r="I134" i="13"/>
  <c r="T133" i="13"/>
  <c r="P133" i="13"/>
  <c r="O133" i="13"/>
  <c r="N133" i="13"/>
  <c r="R133" i="13" s="1"/>
  <c r="U133" i="13" s="1"/>
  <c r="M133" i="13"/>
  <c r="Q133" i="13" s="1"/>
  <c r="I133" i="13"/>
  <c r="T132" i="13"/>
  <c r="P132" i="13"/>
  <c r="O132" i="13"/>
  <c r="N132" i="13"/>
  <c r="R132" i="13" s="1"/>
  <c r="U132" i="13" s="1"/>
  <c r="M132" i="13"/>
  <c r="Q132" i="13" s="1"/>
  <c r="I132" i="13"/>
  <c r="T131" i="13"/>
  <c r="P131" i="13"/>
  <c r="O131" i="13"/>
  <c r="N131" i="13"/>
  <c r="R131" i="13" s="1"/>
  <c r="U131" i="13" s="1"/>
  <c r="M131" i="13"/>
  <c r="Q131" i="13" s="1"/>
  <c r="I131" i="13"/>
  <c r="T130" i="13"/>
  <c r="P130" i="13"/>
  <c r="O130" i="13"/>
  <c r="N130" i="13"/>
  <c r="R130" i="13" s="1"/>
  <c r="U130" i="13" s="1"/>
  <c r="M130" i="13"/>
  <c r="Q130" i="13" s="1"/>
  <c r="I130" i="13"/>
  <c r="T129" i="13"/>
  <c r="P129" i="13"/>
  <c r="O129" i="13"/>
  <c r="N129" i="13"/>
  <c r="R129" i="13" s="1"/>
  <c r="U129" i="13" s="1"/>
  <c r="M129" i="13"/>
  <c r="Q129" i="13" s="1"/>
  <c r="I129" i="13"/>
  <c r="T128" i="13"/>
  <c r="P128" i="13"/>
  <c r="O128" i="13"/>
  <c r="N128" i="13"/>
  <c r="R128" i="13" s="1"/>
  <c r="U128" i="13" s="1"/>
  <c r="M128" i="13"/>
  <c r="Q128" i="13" s="1"/>
  <c r="I128" i="13"/>
  <c r="T127" i="13"/>
  <c r="P127" i="13"/>
  <c r="O127" i="13"/>
  <c r="N127" i="13"/>
  <c r="R127" i="13" s="1"/>
  <c r="U127" i="13" s="1"/>
  <c r="M127" i="13"/>
  <c r="Q127" i="13" s="1"/>
  <c r="I127" i="13"/>
  <c r="T126" i="13"/>
  <c r="P126" i="13"/>
  <c r="O126" i="13"/>
  <c r="N126" i="13"/>
  <c r="R126" i="13" s="1"/>
  <c r="U126" i="13" s="1"/>
  <c r="M126" i="13"/>
  <c r="Q126" i="13" s="1"/>
  <c r="I126" i="13"/>
  <c r="T125" i="13"/>
  <c r="P125" i="13"/>
  <c r="O125" i="13"/>
  <c r="N125" i="13"/>
  <c r="R125" i="13" s="1"/>
  <c r="U125" i="13" s="1"/>
  <c r="M125" i="13"/>
  <c r="Q125" i="13" s="1"/>
  <c r="I125" i="13"/>
  <c r="T124" i="13"/>
  <c r="P124" i="13"/>
  <c r="O124" i="13"/>
  <c r="N124" i="13"/>
  <c r="R124" i="13" s="1"/>
  <c r="U124" i="13" s="1"/>
  <c r="M124" i="13"/>
  <c r="Q124" i="13" s="1"/>
  <c r="I124" i="13"/>
  <c r="T121" i="13"/>
  <c r="P121" i="13"/>
  <c r="O121" i="13"/>
  <c r="N121" i="13"/>
  <c r="R121" i="13" s="1"/>
  <c r="U121" i="13" s="1"/>
  <c r="M121" i="13"/>
  <c r="Q121" i="13" s="1"/>
  <c r="I121" i="13"/>
  <c r="T120" i="13"/>
  <c r="P120" i="13"/>
  <c r="O120" i="13"/>
  <c r="N120" i="13"/>
  <c r="R120" i="13" s="1"/>
  <c r="U120" i="13" s="1"/>
  <c r="M120" i="13"/>
  <c r="Q120" i="13" s="1"/>
  <c r="I120" i="13"/>
  <c r="T119" i="13"/>
  <c r="P119" i="13"/>
  <c r="O119" i="13"/>
  <c r="N119" i="13"/>
  <c r="R119" i="13" s="1"/>
  <c r="U119" i="13" s="1"/>
  <c r="M119" i="13"/>
  <c r="Q119" i="13" s="1"/>
  <c r="I119" i="13"/>
  <c r="T118" i="13"/>
  <c r="P118" i="13"/>
  <c r="O118" i="13"/>
  <c r="N118" i="13"/>
  <c r="R118" i="13" s="1"/>
  <c r="U118" i="13" s="1"/>
  <c r="M118" i="13"/>
  <c r="Q118" i="13" s="1"/>
  <c r="I118" i="13"/>
  <c r="T117" i="13"/>
  <c r="P117" i="13"/>
  <c r="O117" i="13"/>
  <c r="N117" i="13"/>
  <c r="R117" i="13" s="1"/>
  <c r="U117" i="13" s="1"/>
  <c r="M117" i="13"/>
  <c r="Q117" i="13" s="1"/>
  <c r="I117" i="13"/>
  <c r="T116" i="13"/>
  <c r="P116" i="13"/>
  <c r="O116" i="13"/>
  <c r="N116" i="13"/>
  <c r="R116" i="13" s="1"/>
  <c r="U116" i="13" s="1"/>
  <c r="M116" i="13"/>
  <c r="Q116" i="13" s="1"/>
  <c r="I116" i="13"/>
  <c r="T115" i="13"/>
  <c r="P115" i="13"/>
  <c r="O115" i="13"/>
  <c r="N115" i="13"/>
  <c r="R115" i="13" s="1"/>
  <c r="U115" i="13" s="1"/>
  <c r="M115" i="13"/>
  <c r="Q115" i="13" s="1"/>
  <c r="I115" i="13"/>
  <c r="T114" i="13"/>
  <c r="P114" i="13"/>
  <c r="O114" i="13"/>
  <c r="N114" i="13"/>
  <c r="R114" i="13" s="1"/>
  <c r="U114" i="13" s="1"/>
  <c r="M114" i="13"/>
  <c r="Q114" i="13" s="1"/>
  <c r="I114" i="13"/>
  <c r="T113" i="13"/>
  <c r="P113" i="13"/>
  <c r="O113" i="13"/>
  <c r="N113" i="13"/>
  <c r="R113" i="13" s="1"/>
  <c r="U113" i="13" s="1"/>
  <c r="M113" i="13"/>
  <c r="Q113" i="13" s="1"/>
  <c r="I113" i="13"/>
  <c r="T112" i="13"/>
  <c r="P112" i="13"/>
  <c r="O112" i="13"/>
  <c r="N112" i="13"/>
  <c r="R112" i="13" s="1"/>
  <c r="U112" i="13" s="1"/>
  <c r="M112" i="13"/>
  <c r="Q112" i="13" s="1"/>
  <c r="I112" i="13"/>
  <c r="T111" i="13"/>
  <c r="P111" i="13"/>
  <c r="O111" i="13"/>
  <c r="N111" i="13"/>
  <c r="R111" i="13" s="1"/>
  <c r="U111" i="13" s="1"/>
  <c r="M111" i="13"/>
  <c r="Q111" i="13" s="1"/>
  <c r="I111" i="13"/>
  <c r="T110" i="13"/>
  <c r="P110" i="13"/>
  <c r="O110" i="13"/>
  <c r="N110" i="13"/>
  <c r="R110" i="13" s="1"/>
  <c r="U110" i="13" s="1"/>
  <c r="M110" i="13"/>
  <c r="Q110" i="13" s="1"/>
  <c r="I110" i="13"/>
  <c r="T109" i="13"/>
  <c r="P109" i="13"/>
  <c r="O109" i="13"/>
  <c r="N109" i="13"/>
  <c r="R109" i="13" s="1"/>
  <c r="U109" i="13" s="1"/>
  <c r="M109" i="13"/>
  <c r="Q109" i="13" s="1"/>
  <c r="I109" i="13"/>
  <c r="T108" i="13"/>
  <c r="P108" i="13"/>
  <c r="O108" i="13"/>
  <c r="N108" i="13"/>
  <c r="R108" i="13" s="1"/>
  <c r="U108" i="13" s="1"/>
  <c r="M108" i="13"/>
  <c r="Q108" i="13" s="1"/>
  <c r="I108" i="13"/>
  <c r="T107" i="13"/>
  <c r="P107" i="13"/>
  <c r="O107" i="13"/>
  <c r="N107" i="13"/>
  <c r="R107" i="13" s="1"/>
  <c r="U107" i="13" s="1"/>
  <c r="M107" i="13"/>
  <c r="Q107" i="13" s="1"/>
  <c r="I107" i="13"/>
  <c r="T106" i="13"/>
  <c r="P106" i="13"/>
  <c r="O106" i="13"/>
  <c r="N106" i="13"/>
  <c r="R106" i="13" s="1"/>
  <c r="U106" i="13" s="1"/>
  <c r="M106" i="13"/>
  <c r="Q106" i="13" s="1"/>
  <c r="I106" i="13"/>
  <c r="T105" i="13"/>
  <c r="P105" i="13"/>
  <c r="O105" i="13"/>
  <c r="N105" i="13"/>
  <c r="R105" i="13" s="1"/>
  <c r="U105" i="13" s="1"/>
  <c r="M105" i="13"/>
  <c r="Q105" i="13" s="1"/>
  <c r="I105" i="13"/>
  <c r="T104" i="13"/>
  <c r="P104" i="13"/>
  <c r="O104" i="13"/>
  <c r="N104" i="13"/>
  <c r="R104" i="13" s="1"/>
  <c r="U104" i="13" s="1"/>
  <c r="M104" i="13"/>
  <c r="Q104" i="13" s="1"/>
  <c r="I104" i="13"/>
  <c r="T103" i="13"/>
  <c r="P103" i="13"/>
  <c r="O103" i="13"/>
  <c r="N103" i="13"/>
  <c r="R103" i="13" s="1"/>
  <c r="U103" i="13" s="1"/>
  <c r="M103" i="13"/>
  <c r="Q103" i="13" s="1"/>
  <c r="I103" i="13"/>
  <c r="T102" i="13"/>
  <c r="P102" i="13"/>
  <c r="O102" i="13"/>
  <c r="N102" i="13"/>
  <c r="R102" i="13" s="1"/>
  <c r="U102" i="13" s="1"/>
  <c r="M102" i="13"/>
  <c r="Q102" i="13" s="1"/>
  <c r="I102" i="13"/>
  <c r="T101" i="13"/>
  <c r="P101" i="13"/>
  <c r="O101" i="13"/>
  <c r="N101" i="13"/>
  <c r="R101" i="13" s="1"/>
  <c r="U101" i="13" s="1"/>
  <c r="M101" i="13"/>
  <c r="Q101" i="13" s="1"/>
  <c r="I101" i="13"/>
  <c r="T100" i="13"/>
  <c r="P100" i="13"/>
  <c r="O100" i="13"/>
  <c r="N100" i="13"/>
  <c r="R100" i="13" s="1"/>
  <c r="U100" i="13" s="1"/>
  <c r="M100" i="13"/>
  <c r="Q100" i="13" s="1"/>
  <c r="I100" i="13"/>
  <c r="T99" i="13"/>
  <c r="P99" i="13"/>
  <c r="O99" i="13"/>
  <c r="N99" i="13"/>
  <c r="R99" i="13" s="1"/>
  <c r="U99" i="13" s="1"/>
  <c r="M99" i="13"/>
  <c r="Q99" i="13" s="1"/>
  <c r="I99" i="13"/>
  <c r="T98" i="13"/>
  <c r="P98" i="13"/>
  <c r="O98" i="13"/>
  <c r="N98" i="13"/>
  <c r="R98" i="13" s="1"/>
  <c r="U98" i="13" s="1"/>
  <c r="M98" i="13"/>
  <c r="Q98" i="13" s="1"/>
  <c r="I98" i="13"/>
  <c r="T97" i="13"/>
  <c r="P97" i="13"/>
  <c r="O97" i="13"/>
  <c r="N97" i="13"/>
  <c r="R97" i="13" s="1"/>
  <c r="U97" i="13" s="1"/>
  <c r="M97" i="13"/>
  <c r="Q97" i="13" s="1"/>
  <c r="I97" i="13"/>
  <c r="T96" i="13"/>
  <c r="P96" i="13"/>
  <c r="O96" i="13"/>
  <c r="N96" i="13"/>
  <c r="R96" i="13" s="1"/>
  <c r="U96" i="13" s="1"/>
  <c r="M96" i="13"/>
  <c r="Q96" i="13" s="1"/>
  <c r="I96" i="13"/>
  <c r="T95" i="13"/>
  <c r="P95" i="13"/>
  <c r="O95" i="13"/>
  <c r="N95" i="13"/>
  <c r="R95" i="13" s="1"/>
  <c r="U95" i="13" s="1"/>
  <c r="M95" i="13"/>
  <c r="Q95" i="13" s="1"/>
  <c r="I95" i="13"/>
  <c r="T94" i="13"/>
  <c r="P94" i="13"/>
  <c r="O94" i="13"/>
  <c r="N94" i="13"/>
  <c r="R94" i="13" s="1"/>
  <c r="U94" i="13" s="1"/>
  <c r="M94" i="13"/>
  <c r="Q94" i="13" s="1"/>
  <c r="I94" i="13"/>
  <c r="T93" i="13"/>
  <c r="P93" i="13"/>
  <c r="O93" i="13"/>
  <c r="N93" i="13"/>
  <c r="R93" i="13" s="1"/>
  <c r="U93" i="13" s="1"/>
  <c r="M93" i="13"/>
  <c r="Q93" i="13" s="1"/>
  <c r="I93" i="13"/>
  <c r="T92" i="13"/>
  <c r="P92" i="13"/>
  <c r="O92" i="13"/>
  <c r="N92" i="13"/>
  <c r="R92" i="13" s="1"/>
  <c r="U92" i="13" s="1"/>
  <c r="M92" i="13"/>
  <c r="Q92" i="13" s="1"/>
  <c r="I92" i="13"/>
  <c r="T91" i="13"/>
  <c r="P91" i="13"/>
  <c r="O91" i="13"/>
  <c r="N91" i="13"/>
  <c r="R91" i="13" s="1"/>
  <c r="U91" i="13" s="1"/>
  <c r="M91" i="13"/>
  <c r="Q91" i="13" s="1"/>
  <c r="I91" i="13"/>
  <c r="T90" i="13"/>
  <c r="P90" i="13"/>
  <c r="O90" i="13"/>
  <c r="N90" i="13"/>
  <c r="R90" i="13" s="1"/>
  <c r="U90" i="13" s="1"/>
  <c r="M90" i="13"/>
  <c r="Q90" i="13" s="1"/>
  <c r="I90" i="13"/>
  <c r="T89" i="13"/>
  <c r="P89" i="13"/>
  <c r="O89" i="13"/>
  <c r="N89" i="13"/>
  <c r="R89" i="13" s="1"/>
  <c r="U89" i="13" s="1"/>
  <c r="M89" i="13"/>
  <c r="Q89" i="13" s="1"/>
  <c r="I89" i="13"/>
  <c r="T88" i="13"/>
  <c r="P88" i="13"/>
  <c r="O88" i="13"/>
  <c r="N88" i="13"/>
  <c r="R88" i="13" s="1"/>
  <c r="U88" i="13" s="1"/>
  <c r="M88" i="13"/>
  <c r="Q88" i="13" s="1"/>
  <c r="I88" i="13"/>
  <c r="T87" i="13"/>
  <c r="P87" i="13"/>
  <c r="O87" i="13"/>
  <c r="N87" i="13"/>
  <c r="R87" i="13" s="1"/>
  <c r="U87" i="13" s="1"/>
  <c r="M87" i="13"/>
  <c r="Q87" i="13" s="1"/>
  <c r="I87" i="13"/>
  <c r="T86" i="13"/>
  <c r="P86" i="13"/>
  <c r="O86" i="13"/>
  <c r="N86" i="13"/>
  <c r="R86" i="13" s="1"/>
  <c r="U86" i="13" s="1"/>
  <c r="M86" i="13"/>
  <c r="Q86" i="13" s="1"/>
  <c r="I86" i="13"/>
  <c r="T85" i="13"/>
  <c r="P85" i="13"/>
  <c r="O85" i="13"/>
  <c r="N85" i="13"/>
  <c r="R85" i="13" s="1"/>
  <c r="U85" i="13" s="1"/>
  <c r="M85" i="13"/>
  <c r="Q85" i="13" s="1"/>
  <c r="I85" i="13"/>
  <c r="T84" i="13"/>
  <c r="P84" i="13"/>
  <c r="O84" i="13"/>
  <c r="N84" i="13"/>
  <c r="R84" i="13" s="1"/>
  <c r="U84" i="13" s="1"/>
  <c r="M84" i="13"/>
  <c r="Q84" i="13" s="1"/>
  <c r="I84" i="13"/>
  <c r="T83" i="13"/>
  <c r="P83" i="13"/>
  <c r="O83" i="13"/>
  <c r="N83" i="13"/>
  <c r="R83" i="13" s="1"/>
  <c r="U83" i="13" s="1"/>
  <c r="M83" i="13"/>
  <c r="Q83" i="13" s="1"/>
  <c r="I83" i="13"/>
  <c r="T82" i="13"/>
  <c r="P82" i="13"/>
  <c r="O82" i="13"/>
  <c r="N82" i="13"/>
  <c r="R82" i="13" s="1"/>
  <c r="U82" i="13" s="1"/>
  <c r="M82" i="13"/>
  <c r="Q82" i="13" s="1"/>
  <c r="I82" i="13"/>
  <c r="T81" i="13"/>
  <c r="P81" i="13"/>
  <c r="O81" i="13"/>
  <c r="N81" i="13"/>
  <c r="R81" i="13" s="1"/>
  <c r="U81" i="13" s="1"/>
  <c r="M81" i="13"/>
  <c r="Q81" i="13" s="1"/>
  <c r="I81" i="13"/>
  <c r="T80" i="13"/>
  <c r="P80" i="13"/>
  <c r="O80" i="13"/>
  <c r="N80" i="13"/>
  <c r="R80" i="13" s="1"/>
  <c r="U80" i="13" s="1"/>
  <c r="M80" i="13"/>
  <c r="Q80" i="13" s="1"/>
  <c r="I80" i="13"/>
  <c r="T79" i="13"/>
  <c r="P79" i="13"/>
  <c r="O79" i="13"/>
  <c r="N79" i="13"/>
  <c r="R79" i="13" s="1"/>
  <c r="U79" i="13" s="1"/>
  <c r="M79" i="13"/>
  <c r="Q79" i="13" s="1"/>
  <c r="I79" i="13"/>
  <c r="T78" i="13"/>
  <c r="P78" i="13"/>
  <c r="O78" i="13"/>
  <c r="N78" i="13"/>
  <c r="R78" i="13" s="1"/>
  <c r="U78" i="13" s="1"/>
  <c r="M78" i="13"/>
  <c r="Q78" i="13" s="1"/>
  <c r="I78" i="13"/>
  <c r="T77" i="13"/>
  <c r="P77" i="13"/>
  <c r="O77" i="13"/>
  <c r="N77" i="13"/>
  <c r="R77" i="13" s="1"/>
  <c r="U77" i="13" s="1"/>
  <c r="M77" i="13"/>
  <c r="Q77" i="13" s="1"/>
  <c r="I77" i="13"/>
  <c r="T76" i="13"/>
  <c r="P76" i="13"/>
  <c r="O76" i="13"/>
  <c r="N76" i="13"/>
  <c r="R76" i="13" s="1"/>
  <c r="U76" i="13" s="1"/>
  <c r="M76" i="13"/>
  <c r="Q76" i="13" s="1"/>
  <c r="I76" i="13"/>
  <c r="T75" i="13"/>
  <c r="P75" i="13"/>
  <c r="O75" i="13"/>
  <c r="N75" i="13"/>
  <c r="R75" i="13" s="1"/>
  <c r="U75" i="13" s="1"/>
  <c r="M75" i="13"/>
  <c r="Q75" i="13" s="1"/>
  <c r="I75" i="13"/>
  <c r="T74" i="13"/>
  <c r="P74" i="13"/>
  <c r="O74" i="13"/>
  <c r="N74" i="13"/>
  <c r="R74" i="13" s="1"/>
  <c r="U74" i="13" s="1"/>
  <c r="M74" i="13"/>
  <c r="Q74" i="13" s="1"/>
  <c r="I74" i="13"/>
  <c r="T73" i="13"/>
  <c r="P73" i="13"/>
  <c r="O73" i="13"/>
  <c r="N73" i="13"/>
  <c r="R73" i="13" s="1"/>
  <c r="U73" i="13" s="1"/>
  <c r="M73" i="13"/>
  <c r="Q73" i="13" s="1"/>
  <c r="I73" i="13"/>
  <c r="T72" i="13"/>
  <c r="P72" i="13"/>
  <c r="O72" i="13"/>
  <c r="N72" i="13"/>
  <c r="R72" i="13" s="1"/>
  <c r="U72" i="13" s="1"/>
  <c r="M72" i="13"/>
  <c r="Q72" i="13" s="1"/>
  <c r="I72" i="13"/>
  <c r="T71" i="13"/>
  <c r="P71" i="13"/>
  <c r="O71" i="13"/>
  <c r="N71" i="13"/>
  <c r="R71" i="13" s="1"/>
  <c r="U71" i="13" s="1"/>
  <c r="M71" i="13"/>
  <c r="Q71" i="13" s="1"/>
  <c r="I71" i="13"/>
  <c r="T67" i="13"/>
  <c r="P67" i="13"/>
  <c r="O67" i="13"/>
  <c r="N67" i="13"/>
  <c r="R67" i="13" s="1"/>
  <c r="U67" i="13" s="1"/>
  <c r="M67" i="13"/>
  <c r="Q67" i="13" s="1"/>
  <c r="I67" i="13"/>
  <c r="T66" i="13"/>
  <c r="P66" i="13"/>
  <c r="O66" i="13"/>
  <c r="N66" i="13"/>
  <c r="R66" i="13" s="1"/>
  <c r="U66" i="13" s="1"/>
  <c r="M66" i="13"/>
  <c r="Q66" i="13" s="1"/>
  <c r="I66" i="13"/>
  <c r="T65" i="13"/>
  <c r="P65" i="13"/>
  <c r="O65" i="13"/>
  <c r="N65" i="13"/>
  <c r="R65" i="13" s="1"/>
  <c r="U65" i="13" s="1"/>
  <c r="M65" i="13"/>
  <c r="Q65" i="13" s="1"/>
  <c r="I65" i="13"/>
  <c r="T64" i="13"/>
  <c r="P64" i="13"/>
  <c r="O64" i="13"/>
  <c r="N64" i="13"/>
  <c r="R64" i="13" s="1"/>
  <c r="U64" i="13" s="1"/>
  <c r="M64" i="13"/>
  <c r="Q64" i="13" s="1"/>
  <c r="I64" i="13"/>
  <c r="T63" i="13"/>
  <c r="P63" i="13"/>
  <c r="O63" i="13"/>
  <c r="N63" i="13"/>
  <c r="R63" i="13" s="1"/>
  <c r="U63" i="13" s="1"/>
  <c r="M63" i="13"/>
  <c r="Q63" i="13" s="1"/>
  <c r="I63" i="13"/>
  <c r="T62" i="13"/>
  <c r="P62" i="13"/>
  <c r="O62" i="13"/>
  <c r="N62" i="13"/>
  <c r="R62" i="13" s="1"/>
  <c r="U62" i="13" s="1"/>
  <c r="M62" i="13"/>
  <c r="Q62" i="13" s="1"/>
  <c r="I62" i="13"/>
  <c r="T61" i="13"/>
  <c r="P61" i="13"/>
  <c r="O61" i="13"/>
  <c r="N61" i="13"/>
  <c r="R61" i="13" s="1"/>
  <c r="U61" i="13" s="1"/>
  <c r="M61" i="13"/>
  <c r="Q61" i="13" s="1"/>
  <c r="I61" i="13"/>
  <c r="T60" i="13"/>
  <c r="P60" i="13"/>
  <c r="O60" i="13"/>
  <c r="N60" i="13"/>
  <c r="R60" i="13" s="1"/>
  <c r="U60" i="13" s="1"/>
  <c r="M60" i="13"/>
  <c r="Q60" i="13" s="1"/>
  <c r="I60" i="13"/>
  <c r="T59" i="13"/>
  <c r="P59" i="13"/>
  <c r="O59" i="13"/>
  <c r="N59" i="13"/>
  <c r="R59" i="13" s="1"/>
  <c r="U59" i="13" s="1"/>
  <c r="M59" i="13"/>
  <c r="Q59" i="13" s="1"/>
  <c r="I59" i="13"/>
  <c r="T58" i="13"/>
  <c r="P58" i="13"/>
  <c r="O58" i="13"/>
  <c r="N58" i="13"/>
  <c r="R58" i="13" s="1"/>
  <c r="U58" i="13" s="1"/>
  <c r="M58" i="13"/>
  <c r="Q58" i="13" s="1"/>
  <c r="I58" i="13"/>
  <c r="T57" i="13"/>
  <c r="P57" i="13"/>
  <c r="O57" i="13"/>
  <c r="N57" i="13"/>
  <c r="R57" i="13" s="1"/>
  <c r="U57" i="13" s="1"/>
  <c r="M57" i="13"/>
  <c r="Q57" i="13" s="1"/>
  <c r="I57" i="13"/>
  <c r="T56" i="13"/>
  <c r="P56" i="13"/>
  <c r="O56" i="13"/>
  <c r="N56" i="13"/>
  <c r="R56" i="13" s="1"/>
  <c r="U56" i="13" s="1"/>
  <c r="M56" i="13"/>
  <c r="Q56" i="13" s="1"/>
  <c r="I56" i="13"/>
  <c r="T55" i="13"/>
  <c r="P55" i="13"/>
  <c r="O55" i="13"/>
  <c r="N55" i="13"/>
  <c r="R55" i="13" s="1"/>
  <c r="U55" i="13" s="1"/>
  <c r="M55" i="13"/>
  <c r="Q55" i="13" s="1"/>
  <c r="I55" i="13"/>
  <c r="T54" i="13"/>
  <c r="P54" i="13"/>
  <c r="O54" i="13"/>
  <c r="N54" i="13"/>
  <c r="R54" i="13" s="1"/>
  <c r="U54" i="13" s="1"/>
  <c r="M54" i="13"/>
  <c r="Q54" i="13" s="1"/>
  <c r="I54" i="13"/>
  <c r="T53" i="13"/>
  <c r="P53" i="13"/>
  <c r="O53" i="13"/>
  <c r="N53" i="13"/>
  <c r="R53" i="13" s="1"/>
  <c r="U53" i="13" s="1"/>
  <c r="M53" i="13"/>
  <c r="Q53" i="13" s="1"/>
  <c r="I53" i="13"/>
  <c r="T52" i="13"/>
  <c r="P52" i="13"/>
  <c r="O52" i="13"/>
  <c r="N52" i="13"/>
  <c r="R52" i="13" s="1"/>
  <c r="U52" i="13" s="1"/>
  <c r="M52" i="13"/>
  <c r="Q52" i="13" s="1"/>
  <c r="I52" i="13"/>
  <c r="T51" i="13"/>
  <c r="P51" i="13"/>
  <c r="O51" i="13"/>
  <c r="N51" i="13"/>
  <c r="R51" i="13" s="1"/>
  <c r="U51" i="13" s="1"/>
  <c r="M51" i="13"/>
  <c r="Q51" i="13" s="1"/>
  <c r="I51" i="13"/>
  <c r="T50" i="13"/>
  <c r="P50" i="13"/>
  <c r="O50" i="13"/>
  <c r="N50" i="13"/>
  <c r="R50" i="13" s="1"/>
  <c r="U50" i="13" s="1"/>
  <c r="M50" i="13"/>
  <c r="Q50" i="13" s="1"/>
  <c r="I50" i="13"/>
  <c r="T49" i="13"/>
  <c r="P49" i="13"/>
  <c r="O49" i="13"/>
  <c r="N49" i="13"/>
  <c r="R49" i="13" s="1"/>
  <c r="U49" i="13" s="1"/>
  <c r="M49" i="13"/>
  <c r="Q49" i="13" s="1"/>
  <c r="I49" i="13"/>
  <c r="T48" i="13"/>
  <c r="P48" i="13"/>
  <c r="O48" i="13"/>
  <c r="N48" i="13"/>
  <c r="R48" i="13" s="1"/>
  <c r="U48" i="13" s="1"/>
  <c r="M48" i="13"/>
  <c r="Q48" i="13" s="1"/>
  <c r="I48" i="13"/>
  <c r="T47" i="13"/>
  <c r="P47" i="13"/>
  <c r="O47" i="13"/>
  <c r="N47" i="13"/>
  <c r="R47" i="13" s="1"/>
  <c r="U47" i="13" s="1"/>
  <c r="M47" i="13"/>
  <c r="Q47" i="13" s="1"/>
  <c r="I47" i="13"/>
  <c r="T46" i="13"/>
  <c r="P46" i="13"/>
  <c r="O46" i="13"/>
  <c r="N46" i="13"/>
  <c r="R46" i="13" s="1"/>
  <c r="U46" i="13" s="1"/>
  <c r="M46" i="13"/>
  <c r="Q46" i="13" s="1"/>
  <c r="I46" i="13"/>
  <c r="T45" i="13"/>
  <c r="P45" i="13"/>
  <c r="O45" i="13"/>
  <c r="N45" i="13"/>
  <c r="R45" i="13" s="1"/>
  <c r="U45" i="13" s="1"/>
  <c r="M45" i="13"/>
  <c r="Q45" i="13" s="1"/>
  <c r="I45" i="13"/>
  <c r="T44" i="13"/>
  <c r="P44" i="13"/>
  <c r="O44" i="13"/>
  <c r="N44" i="13"/>
  <c r="R44" i="13" s="1"/>
  <c r="U44" i="13" s="1"/>
  <c r="M44" i="13"/>
  <c r="Q44" i="13" s="1"/>
  <c r="I44" i="13"/>
  <c r="T43" i="13"/>
  <c r="P43" i="13"/>
  <c r="O43" i="13"/>
  <c r="N43" i="13"/>
  <c r="R43" i="13" s="1"/>
  <c r="U43" i="13" s="1"/>
  <c r="M43" i="13"/>
  <c r="Q43" i="13" s="1"/>
  <c r="I43" i="13"/>
  <c r="T42" i="13"/>
  <c r="P42" i="13"/>
  <c r="O42" i="13"/>
  <c r="N42" i="13"/>
  <c r="R42" i="13" s="1"/>
  <c r="U42" i="13" s="1"/>
  <c r="M42" i="13"/>
  <c r="Q42" i="13" s="1"/>
  <c r="I42" i="13"/>
  <c r="T41" i="13"/>
  <c r="P41" i="13"/>
  <c r="O41" i="13"/>
  <c r="N41" i="13"/>
  <c r="R41" i="13" s="1"/>
  <c r="U41" i="13" s="1"/>
  <c r="M41" i="13"/>
  <c r="Q41" i="13" s="1"/>
  <c r="I41" i="13"/>
  <c r="T40" i="13"/>
  <c r="P40" i="13"/>
  <c r="O40" i="13"/>
  <c r="N40" i="13"/>
  <c r="R40" i="13" s="1"/>
  <c r="U40" i="13" s="1"/>
  <c r="M40" i="13"/>
  <c r="Q40" i="13" s="1"/>
  <c r="I40" i="13"/>
  <c r="T39" i="13"/>
  <c r="P39" i="13"/>
  <c r="O39" i="13"/>
  <c r="N39" i="13"/>
  <c r="R39" i="13" s="1"/>
  <c r="U39" i="13" s="1"/>
  <c r="M39" i="13"/>
  <c r="Q39" i="13" s="1"/>
  <c r="I39" i="13"/>
  <c r="T38" i="13"/>
  <c r="P38" i="13"/>
  <c r="O38" i="13"/>
  <c r="N38" i="13"/>
  <c r="R38" i="13" s="1"/>
  <c r="U38" i="13" s="1"/>
  <c r="M38" i="13"/>
  <c r="Q38" i="13" s="1"/>
  <c r="I38" i="13"/>
  <c r="T37" i="13"/>
  <c r="P37" i="13"/>
  <c r="O37" i="13"/>
  <c r="N37" i="13"/>
  <c r="R37" i="13" s="1"/>
  <c r="U37" i="13" s="1"/>
  <c r="M37" i="13"/>
  <c r="Q37" i="13" s="1"/>
  <c r="I37" i="13"/>
  <c r="T36" i="13"/>
  <c r="P36" i="13"/>
  <c r="O36" i="13"/>
  <c r="N36" i="13"/>
  <c r="R36" i="13" s="1"/>
  <c r="U36" i="13" s="1"/>
  <c r="M36" i="13"/>
  <c r="Q36" i="13" s="1"/>
  <c r="I36" i="13"/>
  <c r="T35" i="13"/>
  <c r="P35" i="13"/>
  <c r="O35" i="13"/>
  <c r="N35" i="13"/>
  <c r="R35" i="13" s="1"/>
  <c r="U35" i="13" s="1"/>
  <c r="M35" i="13"/>
  <c r="Q35" i="13" s="1"/>
  <c r="I35" i="13"/>
  <c r="T34" i="13"/>
  <c r="P34" i="13"/>
  <c r="O34" i="13"/>
  <c r="N34" i="13"/>
  <c r="R34" i="13" s="1"/>
  <c r="U34" i="13" s="1"/>
  <c r="M34" i="13"/>
  <c r="Q34" i="13" s="1"/>
  <c r="I34" i="13"/>
  <c r="T33" i="13"/>
  <c r="P33" i="13"/>
  <c r="O33" i="13"/>
  <c r="N33" i="13"/>
  <c r="R33" i="13" s="1"/>
  <c r="U33" i="13" s="1"/>
  <c r="M33" i="13"/>
  <c r="Q33" i="13" s="1"/>
  <c r="I33" i="13"/>
  <c r="T32" i="13"/>
  <c r="P32" i="13"/>
  <c r="O32" i="13"/>
  <c r="N32" i="13"/>
  <c r="R32" i="13" s="1"/>
  <c r="U32" i="13" s="1"/>
  <c r="M32" i="13"/>
  <c r="Q32" i="13" s="1"/>
  <c r="I32" i="13"/>
  <c r="T31" i="13"/>
  <c r="P31" i="13"/>
  <c r="O31" i="13"/>
  <c r="N31" i="13"/>
  <c r="R31" i="13" s="1"/>
  <c r="U31" i="13" s="1"/>
  <c r="M31" i="13"/>
  <c r="Q31" i="13" s="1"/>
  <c r="I31" i="13"/>
  <c r="T30" i="13"/>
  <c r="P30" i="13"/>
  <c r="O30" i="13"/>
  <c r="N30" i="13"/>
  <c r="R30" i="13" s="1"/>
  <c r="U30" i="13" s="1"/>
  <c r="M30" i="13"/>
  <c r="Q30" i="13" s="1"/>
  <c r="I30" i="13"/>
  <c r="T29" i="13"/>
  <c r="P29" i="13"/>
  <c r="O29" i="13"/>
  <c r="N29" i="13"/>
  <c r="R29" i="13" s="1"/>
  <c r="U29" i="13" s="1"/>
  <c r="M29" i="13"/>
  <c r="Q29" i="13" s="1"/>
  <c r="I29" i="13"/>
  <c r="T28" i="13"/>
  <c r="P28" i="13"/>
  <c r="O28" i="13"/>
  <c r="N28" i="13"/>
  <c r="R28" i="13" s="1"/>
  <c r="U28" i="13" s="1"/>
  <c r="M28" i="13"/>
  <c r="Q28" i="13" s="1"/>
  <c r="I28" i="13"/>
  <c r="T27" i="13"/>
  <c r="P27" i="13"/>
  <c r="O27" i="13"/>
  <c r="N27" i="13"/>
  <c r="R27" i="13" s="1"/>
  <c r="U27" i="13" s="1"/>
  <c r="M27" i="13"/>
  <c r="Q27" i="13" s="1"/>
  <c r="I27" i="13"/>
  <c r="T26" i="13"/>
  <c r="P26" i="13"/>
  <c r="O26" i="13"/>
  <c r="N26" i="13"/>
  <c r="R26" i="13" s="1"/>
  <c r="U26" i="13" s="1"/>
  <c r="M26" i="13"/>
  <c r="Q26" i="13" s="1"/>
  <c r="I26" i="13"/>
  <c r="T25" i="13"/>
  <c r="P25" i="13"/>
  <c r="O25" i="13"/>
  <c r="N25" i="13"/>
  <c r="R25" i="13" s="1"/>
  <c r="U25" i="13" s="1"/>
  <c r="M25" i="13"/>
  <c r="Q25" i="13" s="1"/>
  <c r="I25" i="13"/>
  <c r="T24" i="13"/>
  <c r="P24" i="13"/>
  <c r="O24" i="13"/>
  <c r="N24" i="13"/>
  <c r="R24" i="13" s="1"/>
  <c r="U24" i="13" s="1"/>
  <c r="M24" i="13"/>
  <c r="Q24" i="13" s="1"/>
  <c r="I24" i="13"/>
  <c r="T23" i="13"/>
  <c r="P23" i="13"/>
  <c r="O23" i="13"/>
  <c r="N23" i="13"/>
  <c r="R23" i="13" s="1"/>
  <c r="U23" i="13" s="1"/>
  <c r="M23" i="13"/>
  <c r="Q23" i="13" s="1"/>
  <c r="I23" i="13"/>
  <c r="T22" i="13"/>
  <c r="P22" i="13"/>
  <c r="O22" i="13"/>
  <c r="N22" i="13"/>
  <c r="R22" i="13" s="1"/>
  <c r="U22" i="13" s="1"/>
  <c r="M22" i="13"/>
  <c r="Q22" i="13" s="1"/>
  <c r="I22" i="13"/>
  <c r="T21" i="13"/>
  <c r="P21" i="13"/>
  <c r="O21" i="13"/>
  <c r="N21" i="13"/>
  <c r="R21" i="13" s="1"/>
  <c r="U21" i="13" s="1"/>
  <c r="M21" i="13"/>
  <c r="Q21" i="13" s="1"/>
  <c r="I21" i="13"/>
  <c r="T20" i="13"/>
  <c r="P20" i="13"/>
  <c r="O20" i="13"/>
  <c r="N20" i="13"/>
  <c r="R20" i="13" s="1"/>
  <c r="U20" i="13" s="1"/>
  <c r="M20" i="13"/>
  <c r="Q20" i="13" s="1"/>
  <c r="I20" i="13"/>
  <c r="T19" i="13"/>
  <c r="P19" i="13"/>
  <c r="O19" i="13"/>
  <c r="N19" i="13"/>
  <c r="R19" i="13" s="1"/>
  <c r="U19" i="13" s="1"/>
  <c r="M19" i="13"/>
  <c r="Q19" i="13" s="1"/>
  <c r="I19" i="13"/>
  <c r="T18" i="13"/>
  <c r="P18" i="13"/>
  <c r="O18" i="13"/>
  <c r="N18" i="13"/>
  <c r="R18" i="13" s="1"/>
  <c r="U18" i="13" s="1"/>
  <c r="M18" i="13"/>
  <c r="Q18" i="13" s="1"/>
  <c r="I18" i="13"/>
  <c r="T17" i="13"/>
  <c r="P17" i="13"/>
  <c r="O17" i="13"/>
  <c r="N17" i="13"/>
  <c r="R17" i="13" s="1"/>
  <c r="U17" i="13" s="1"/>
  <c r="M17" i="13"/>
  <c r="Q17" i="13" s="1"/>
  <c r="I17" i="13"/>
  <c r="T16" i="13"/>
  <c r="P16" i="13"/>
  <c r="O16" i="13"/>
  <c r="N16" i="13"/>
  <c r="R16" i="13" s="1"/>
  <c r="U16" i="13" s="1"/>
  <c r="M16" i="13"/>
  <c r="Q16" i="13" s="1"/>
  <c r="I16" i="13"/>
  <c r="T15" i="13"/>
  <c r="P15" i="13"/>
  <c r="O15" i="13"/>
  <c r="N15" i="13"/>
  <c r="R15" i="13" s="1"/>
  <c r="U15" i="13" s="1"/>
  <c r="M15" i="13"/>
  <c r="Q15" i="13" s="1"/>
  <c r="I15" i="13"/>
  <c r="T14" i="13"/>
  <c r="P14" i="13"/>
  <c r="O14" i="13"/>
  <c r="N14" i="13"/>
  <c r="R14" i="13" s="1"/>
  <c r="U14" i="13" s="1"/>
  <c r="M14" i="13"/>
  <c r="Q14" i="13" s="1"/>
  <c r="I14" i="13"/>
  <c r="T13" i="13"/>
  <c r="P13" i="13"/>
  <c r="O13" i="13"/>
  <c r="N13" i="13"/>
  <c r="R13" i="13" s="1"/>
  <c r="U13" i="13" s="1"/>
  <c r="M13" i="13"/>
  <c r="Q13" i="13" s="1"/>
  <c r="I13" i="13"/>
  <c r="T12" i="13"/>
  <c r="P12" i="13"/>
  <c r="O12" i="13"/>
  <c r="N12" i="13"/>
  <c r="R12" i="13" s="1"/>
  <c r="U12" i="13" s="1"/>
  <c r="M12" i="13"/>
  <c r="Q12" i="13" s="1"/>
  <c r="I12" i="13"/>
  <c r="T11" i="13"/>
  <c r="P11" i="13"/>
  <c r="O11" i="13"/>
  <c r="N11" i="13"/>
  <c r="R11" i="13" s="1"/>
  <c r="U11" i="13" s="1"/>
  <c r="M11" i="13"/>
  <c r="Q11" i="13" s="1"/>
  <c r="I11" i="13"/>
  <c r="T10" i="13"/>
  <c r="P10" i="13"/>
  <c r="O10" i="13"/>
  <c r="N10" i="13"/>
  <c r="R10" i="13" s="1"/>
  <c r="U10" i="13" s="1"/>
  <c r="M10" i="13"/>
  <c r="Q10" i="13" s="1"/>
  <c r="I10" i="13"/>
  <c r="T9" i="13"/>
  <c r="P9" i="13"/>
  <c r="O9" i="13"/>
  <c r="N9" i="13"/>
  <c r="R9" i="13" s="1"/>
  <c r="U9" i="13" s="1"/>
  <c r="M9" i="13"/>
  <c r="Q9" i="13" s="1"/>
  <c r="I9" i="13"/>
  <c r="T8" i="13"/>
  <c r="P8" i="13"/>
  <c r="O8" i="13"/>
  <c r="N8" i="13"/>
  <c r="R8" i="13" s="1"/>
  <c r="U8" i="13" s="1"/>
  <c r="M8" i="13"/>
  <c r="Q8" i="13" s="1"/>
  <c r="I8" i="13"/>
  <c r="T7" i="13"/>
  <c r="P7" i="13"/>
  <c r="O7" i="13"/>
  <c r="N7" i="13"/>
  <c r="R7" i="13" s="1"/>
  <c r="U7" i="13" s="1"/>
  <c r="M7" i="13"/>
  <c r="Q7" i="13" s="1"/>
  <c r="I7" i="13"/>
  <c r="T6" i="13"/>
  <c r="P6" i="13"/>
  <c r="O6" i="13"/>
  <c r="N6" i="13"/>
  <c r="R6" i="13" s="1"/>
  <c r="U6" i="13" s="1"/>
  <c r="M6" i="13"/>
  <c r="Q6" i="13" s="1"/>
  <c r="I6" i="13"/>
  <c r="T5" i="13"/>
  <c r="P5" i="13"/>
  <c r="O5" i="13"/>
  <c r="N5" i="13"/>
  <c r="R5" i="13" s="1"/>
  <c r="U5" i="13" s="1"/>
  <c r="M5" i="13"/>
  <c r="Q5" i="13" s="1"/>
  <c r="I5" i="13"/>
  <c r="T4" i="13"/>
  <c r="P4" i="13"/>
  <c r="O4" i="13"/>
  <c r="N4" i="13"/>
  <c r="R4" i="13" s="1"/>
  <c r="U4" i="13" s="1"/>
  <c r="M4" i="13"/>
  <c r="Q4" i="13" s="1"/>
  <c r="I4" i="13"/>
  <c r="T3" i="13"/>
  <c r="P3" i="13"/>
  <c r="O3" i="13"/>
  <c r="N3" i="13"/>
  <c r="R3" i="13" s="1"/>
  <c r="U3" i="13" s="1"/>
  <c r="M3" i="13"/>
  <c r="Q3" i="13" s="1"/>
  <c r="I3" i="13"/>
  <c r="T2" i="13"/>
  <c r="P2" i="13"/>
  <c r="O2" i="13"/>
  <c r="N2" i="13"/>
  <c r="R2" i="13" s="1"/>
  <c r="U2" i="13" s="1"/>
  <c r="M2" i="13"/>
  <c r="Q2" i="13" s="1"/>
  <c r="I2" i="13"/>
  <c r="U169" i="11"/>
  <c r="W2" i="11"/>
  <c r="U154" i="11"/>
  <c r="U124" i="11"/>
  <c r="U73" i="11"/>
  <c r="W1" i="11"/>
  <c r="U9" i="11"/>
  <c r="U10" i="11" s="1"/>
  <c r="U11" i="11" s="1"/>
  <c r="U12" i="11" s="1"/>
  <c r="U13" i="11" s="1"/>
  <c r="U14" i="11" s="1"/>
  <c r="U15" i="11" s="1"/>
  <c r="U16" i="11" s="1"/>
  <c r="U17" i="11" s="1"/>
  <c r="U18" i="11" s="1"/>
  <c r="U19" i="11" s="1"/>
  <c r="U20" i="11" s="1"/>
  <c r="U21" i="11" s="1"/>
  <c r="U22" i="11" s="1"/>
  <c r="U23" i="11" s="1"/>
  <c r="U24" i="11" s="1"/>
  <c r="U25" i="11" s="1"/>
  <c r="U26" i="11" s="1"/>
  <c r="U27" i="11" s="1"/>
  <c r="U28" i="11" s="1"/>
  <c r="U29" i="11" s="1"/>
  <c r="U30" i="11" s="1"/>
  <c r="U31" i="11" s="1"/>
  <c r="U32" i="11" s="1"/>
  <c r="U33" i="11" s="1"/>
  <c r="U34" i="11" s="1"/>
  <c r="U35" i="11" s="1"/>
  <c r="U36" i="11" s="1"/>
  <c r="U37" i="11" s="1"/>
  <c r="U38" i="11" s="1"/>
  <c r="U39" i="11" s="1"/>
  <c r="U40" i="11" s="1"/>
  <c r="U41" i="11" s="1"/>
  <c r="U42" i="11" s="1"/>
  <c r="U43" i="11" s="1"/>
  <c r="U44" i="11" s="1"/>
  <c r="U45" i="11" s="1"/>
  <c r="U46" i="11" s="1"/>
  <c r="U47" i="11" s="1"/>
  <c r="U48" i="11" s="1"/>
  <c r="U49" i="11" s="1"/>
  <c r="U50" i="11" s="1"/>
  <c r="U51" i="11" s="1"/>
  <c r="U52" i="11" s="1"/>
  <c r="U53" i="11" s="1"/>
  <c r="U54" i="11" s="1"/>
  <c r="U55" i="11" s="1"/>
  <c r="U56" i="11" s="1"/>
  <c r="U57" i="11" s="1"/>
  <c r="U58" i="11" s="1"/>
  <c r="U59" i="11" s="1"/>
  <c r="U60" i="11" s="1"/>
  <c r="U61" i="11" s="1"/>
  <c r="U62" i="11" s="1"/>
  <c r="U63" i="11" s="1"/>
  <c r="U64" i="11" s="1"/>
  <c r="U65" i="11" s="1"/>
  <c r="U66" i="11" s="1"/>
  <c r="U67" i="11" s="1"/>
  <c r="U68" i="11" s="1"/>
  <c r="U69" i="11" s="1"/>
  <c r="U70" i="11" s="1"/>
  <c r="U71" i="11" s="1"/>
  <c r="U72" i="11" s="1"/>
  <c r="U8" i="11"/>
  <c r="U7" i="11"/>
  <c r="I1" i="11"/>
  <c r="S64" i="11"/>
  <c r="O64" i="11"/>
  <c r="N64" i="11"/>
  <c r="M64" i="11"/>
  <c r="Q64" i="11" s="1"/>
  <c r="L64" i="11"/>
  <c r="P64" i="11" s="1"/>
  <c r="H64" i="11"/>
  <c r="S167" i="11"/>
  <c r="O167" i="11"/>
  <c r="N167" i="11"/>
  <c r="M167" i="11"/>
  <c r="Q167" i="11" s="1"/>
  <c r="L167" i="11"/>
  <c r="P167" i="11" s="1"/>
  <c r="H167" i="11"/>
  <c r="S40" i="11"/>
  <c r="O40" i="11"/>
  <c r="N40" i="11"/>
  <c r="M40" i="11"/>
  <c r="Q40" i="11" s="1"/>
  <c r="L40" i="11"/>
  <c r="P40" i="11" s="1"/>
  <c r="H40" i="11"/>
  <c r="S68" i="11"/>
  <c r="O68" i="11"/>
  <c r="N68" i="11"/>
  <c r="M68" i="11"/>
  <c r="Q68" i="11" s="1"/>
  <c r="L68" i="11"/>
  <c r="P68" i="11" s="1"/>
  <c r="H68" i="11"/>
  <c r="S47" i="11"/>
  <c r="O47" i="11"/>
  <c r="N47" i="11"/>
  <c r="M47" i="11"/>
  <c r="Q47" i="11" s="1"/>
  <c r="L47" i="11"/>
  <c r="P47" i="11" s="1"/>
  <c r="H47" i="11"/>
  <c r="S35" i="11"/>
  <c r="O35" i="11"/>
  <c r="N35" i="11"/>
  <c r="M35" i="11"/>
  <c r="Q35" i="11" s="1"/>
  <c r="L35" i="11"/>
  <c r="P35" i="11" s="1"/>
  <c r="H35" i="11"/>
  <c r="S70" i="11"/>
  <c r="O70" i="11"/>
  <c r="N70" i="11"/>
  <c r="M70" i="11"/>
  <c r="Q70" i="11" s="1"/>
  <c r="L70" i="11"/>
  <c r="P70" i="11" s="1"/>
  <c r="H70" i="11"/>
  <c r="S63" i="11"/>
  <c r="O63" i="11"/>
  <c r="N63" i="11"/>
  <c r="M63" i="11"/>
  <c r="Q63" i="11" s="1"/>
  <c r="L63" i="11"/>
  <c r="P63" i="11" s="1"/>
  <c r="H63" i="11"/>
  <c r="S120" i="11"/>
  <c r="O120" i="11"/>
  <c r="N120" i="11"/>
  <c r="M120" i="11"/>
  <c r="Q120" i="11" s="1"/>
  <c r="L120" i="11"/>
  <c r="P120" i="11" s="1"/>
  <c r="H120" i="11"/>
  <c r="S147" i="11"/>
  <c r="O147" i="11"/>
  <c r="N147" i="11"/>
  <c r="M147" i="11"/>
  <c r="Q147" i="11" s="1"/>
  <c r="L147" i="11"/>
  <c r="P147" i="11" s="1"/>
  <c r="H147" i="11"/>
  <c r="S108" i="11"/>
  <c r="O108" i="11"/>
  <c r="N108" i="11"/>
  <c r="M108" i="11"/>
  <c r="Q108" i="11" s="1"/>
  <c r="L108" i="11"/>
  <c r="P108" i="11" s="1"/>
  <c r="H108" i="11"/>
  <c r="S114" i="11"/>
  <c r="O114" i="11"/>
  <c r="N114" i="11"/>
  <c r="M114" i="11"/>
  <c r="Q114" i="11" s="1"/>
  <c r="L114" i="11"/>
  <c r="P114" i="11" s="1"/>
  <c r="H114" i="11"/>
  <c r="S139" i="11"/>
  <c r="O139" i="11"/>
  <c r="N139" i="11"/>
  <c r="M139" i="11"/>
  <c r="Q139" i="11" s="1"/>
  <c r="L139" i="11"/>
  <c r="P139" i="11" s="1"/>
  <c r="H139" i="11"/>
  <c r="S150" i="11"/>
  <c r="O150" i="11"/>
  <c r="N150" i="11"/>
  <c r="M150" i="11"/>
  <c r="Q150" i="11" s="1"/>
  <c r="L150" i="11"/>
  <c r="P150" i="11" s="1"/>
  <c r="H150" i="11"/>
  <c r="S115" i="11"/>
  <c r="O115" i="11"/>
  <c r="N115" i="11"/>
  <c r="M115" i="11"/>
  <c r="Q115" i="11" s="1"/>
  <c r="L115" i="11"/>
  <c r="P115" i="11" s="1"/>
  <c r="H115" i="11"/>
  <c r="S104" i="11"/>
  <c r="O104" i="11"/>
  <c r="N104" i="11"/>
  <c r="M104" i="11"/>
  <c r="Q104" i="11" s="1"/>
  <c r="L104" i="11"/>
  <c r="P104" i="11" s="1"/>
  <c r="H104" i="11"/>
  <c r="S134" i="11"/>
  <c r="O134" i="11"/>
  <c r="N134" i="11"/>
  <c r="M134" i="11"/>
  <c r="Q134" i="11" s="1"/>
  <c r="L134" i="11"/>
  <c r="P134" i="11" s="1"/>
  <c r="H134" i="11"/>
  <c r="S158" i="11"/>
  <c r="O158" i="11"/>
  <c r="N158" i="11"/>
  <c r="M158" i="11"/>
  <c r="Q158" i="11" s="1"/>
  <c r="L158" i="11"/>
  <c r="P158" i="11" s="1"/>
  <c r="H158" i="11"/>
  <c r="S107" i="11"/>
  <c r="O107" i="11"/>
  <c r="N107" i="11"/>
  <c r="M107" i="11"/>
  <c r="Q107" i="11" s="1"/>
  <c r="L107" i="11"/>
  <c r="P107" i="11" s="1"/>
  <c r="H107" i="11"/>
  <c r="S152" i="11"/>
  <c r="O152" i="11"/>
  <c r="N152" i="11"/>
  <c r="M152" i="11"/>
  <c r="Q152" i="11" s="1"/>
  <c r="L152" i="11"/>
  <c r="P152" i="11" s="1"/>
  <c r="H152" i="11"/>
  <c r="S165" i="11"/>
  <c r="O165" i="11"/>
  <c r="N165" i="11"/>
  <c r="M165" i="11"/>
  <c r="Q165" i="11" s="1"/>
  <c r="L165" i="11"/>
  <c r="P165" i="11" s="1"/>
  <c r="H165" i="11"/>
  <c r="S156" i="11"/>
  <c r="O156" i="11"/>
  <c r="N156" i="11"/>
  <c r="M156" i="11"/>
  <c r="Q156" i="11" s="1"/>
  <c r="L156" i="11"/>
  <c r="P156" i="11" s="1"/>
  <c r="H156" i="11"/>
  <c r="S37" i="11"/>
  <c r="O37" i="11"/>
  <c r="N37" i="11"/>
  <c r="M37" i="11"/>
  <c r="Q37" i="11" s="1"/>
  <c r="L37" i="11"/>
  <c r="P37" i="11" s="1"/>
  <c r="H37" i="11"/>
  <c r="S58" i="11"/>
  <c r="O58" i="11"/>
  <c r="N58" i="11"/>
  <c r="M58" i="11"/>
  <c r="Q58" i="11" s="1"/>
  <c r="L58" i="11"/>
  <c r="P58" i="11" s="1"/>
  <c r="H58" i="11"/>
  <c r="S77" i="11"/>
  <c r="O77" i="11"/>
  <c r="N77" i="11"/>
  <c r="M77" i="11"/>
  <c r="Q77" i="11" s="1"/>
  <c r="L77" i="11"/>
  <c r="P77" i="11" s="1"/>
  <c r="H77" i="11"/>
  <c r="S101" i="11"/>
  <c r="O101" i="11"/>
  <c r="N101" i="11"/>
  <c r="M101" i="11"/>
  <c r="Q101" i="11" s="1"/>
  <c r="L101" i="11"/>
  <c r="P101" i="11" s="1"/>
  <c r="H101" i="11"/>
  <c r="S117" i="11"/>
  <c r="O117" i="11"/>
  <c r="N117" i="11"/>
  <c r="M117" i="11"/>
  <c r="Q117" i="11" s="1"/>
  <c r="L117" i="11"/>
  <c r="P117" i="11" s="1"/>
  <c r="H117" i="11"/>
  <c r="S38" i="11"/>
  <c r="O38" i="11"/>
  <c r="N38" i="11"/>
  <c r="M38" i="11"/>
  <c r="Q38" i="11" s="1"/>
  <c r="L38" i="11"/>
  <c r="P38" i="11" s="1"/>
  <c r="H38" i="11"/>
  <c r="S39" i="11"/>
  <c r="O39" i="11"/>
  <c r="N39" i="11"/>
  <c r="M39" i="11"/>
  <c r="Q39" i="11" s="1"/>
  <c r="L39" i="11"/>
  <c r="P39" i="11" s="1"/>
  <c r="H39" i="11"/>
  <c r="S15" i="11"/>
  <c r="O15" i="11"/>
  <c r="N15" i="11"/>
  <c r="M15" i="11"/>
  <c r="Q15" i="11" s="1"/>
  <c r="L15" i="11"/>
  <c r="P15" i="11" s="1"/>
  <c r="H15" i="11"/>
  <c r="S135" i="11"/>
  <c r="O135" i="11"/>
  <c r="N135" i="11"/>
  <c r="M135" i="11"/>
  <c r="Q135" i="11" s="1"/>
  <c r="L135" i="11"/>
  <c r="P135" i="11" s="1"/>
  <c r="H135" i="11"/>
  <c r="S72" i="11"/>
  <c r="O72" i="11"/>
  <c r="N72" i="11"/>
  <c r="M72" i="11"/>
  <c r="Q72" i="11" s="1"/>
  <c r="L72" i="11"/>
  <c r="P72" i="11" s="1"/>
  <c r="H72" i="11"/>
  <c r="S9" i="11"/>
  <c r="O9" i="11"/>
  <c r="N9" i="11"/>
  <c r="M9" i="11"/>
  <c r="Q9" i="11" s="1"/>
  <c r="L9" i="11"/>
  <c r="P9" i="11" s="1"/>
  <c r="H9" i="11"/>
  <c r="S118" i="11"/>
  <c r="O118" i="11"/>
  <c r="N118" i="11"/>
  <c r="M118" i="11"/>
  <c r="Q118" i="11" s="1"/>
  <c r="L118" i="11"/>
  <c r="P118" i="11" s="1"/>
  <c r="H118" i="11"/>
  <c r="S41" i="11"/>
  <c r="O41" i="11"/>
  <c r="N41" i="11"/>
  <c r="M41" i="11"/>
  <c r="Q41" i="11" s="1"/>
  <c r="L41" i="11"/>
  <c r="P41" i="11" s="1"/>
  <c r="H41" i="11"/>
  <c r="S53" i="11"/>
  <c r="O53" i="11"/>
  <c r="N53" i="11"/>
  <c r="M53" i="11"/>
  <c r="Q53" i="11" s="1"/>
  <c r="L53" i="11"/>
  <c r="P53" i="11" s="1"/>
  <c r="H53" i="11"/>
  <c r="S94" i="11"/>
  <c r="O94" i="11"/>
  <c r="N94" i="11"/>
  <c r="M94" i="11"/>
  <c r="Q94" i="11" s="1"/>
  <c r="L94" i="11"/>
  <c r="P94" i="11" s="1"/>
  <c r="H94" i="11"/>
  <c r="S97" i="11"/>
  <c r="O97" i="11"/>
  <c r="N97" i="11"/>
  <c r="M97" i="11"/>
  <c r="Q97" i="11" s="1"/>
  <c r="L97" i="11"/>
  <c r="P97" i="11" s="1"/>
  <c r="H97" i="11"/>
  <c r="S54" i="11"/>
  <c r="O54" i="11"/>
  <c r="N54" i="11"/>
  <c r="M54" i="11"/>
  <c r="Q54" i="11" s="1"/>
  <c r="L54" i="11"/>
  <c r="P54" i="11" s="1"/>
  <c r="H54" i="11"/>
  <c r="S106" i="11"/>
  <c r="O106" i="11"/>
  <c r="N106" i="11"/>
  <c r="M106" i="11"/>
  <c r="Q106" i="11" s="1"/>
  <c r="L106" i="11"/>
  <c r="P106" i="11" s="1"/>
  <c r="H106" i="11"/>
  <c r="S23" i="11"/>
  <c r="O23" i="11"/>
  <c r="N23" i="11"/>
  <c r="M23" i="11"/>
  <c r="Q23" i="11" s="1"/>
  <c r="L23" i="11"/>
  <c r="P23" i="11" s="1"/>
  <c r="H23" i="11"/>
  <c r="S71" i="11"/>
  <c r="O71" i="11"/>
  <c r="N71" i="11"/>
  <c r="M71" i="11"/>
  <c r="Q71" i="11" s="1"/>
  <c r="L71" i="11"/>
  <c r="P71" i="11" s="1"/>
  <c r="H71" i="11"/>
  <c r="S102" i="11"/>
  <c r="O102" i="11"/>
  <c r="N102" i="11"/>
  <c r="M102" i="11"/>
  <c r="Q102" i="11" s="1"/>
  <c r="L102" i="11"/>
  <c r="P102" i="11" s="1"/>
  <c r="H102" i="11"/>
  <c r="S154" i="11"/>
  <c r="O154" i="11"/>
  <c r="N154" i="11"/>
  <c r="M154" i="11"/>
  <c r="Q154" i="11" s="1"/>
  <c r="L154" i="11"/>
  <c r="P154" i="11" s="1"/>
  <c r="H154" i="11"/>
  <c r="S49" i="11"/>
  <c r="O49" i="11"/>
  <c r="N49" i="11"/>
  <c r="M49" i="11"/>
  <c r="Q49" i="11" s="1"/>
  <c r="L49" i="11"/>
  <c r="P49" i="11" s="1"/>
  <c r="H49" i="11"/>
  <c r="S60" i="11"/>
  <c r="O60" i="11"/>
  <c r="N60" i="11"/>
  <c r="M60" i="11"/>
  <c r="Q60" i="11" s="1"/>
  <c r="L60" i="11"/>
  <c r="P60" i="11" s="1"/>
  <c r="H60" i="11"/>
  <c r="S169" i="11"/>
  <c r="O169" i="11"/>
  <c r="N169" i="11"/>
  <c r="M169" i="11"/>
  <c r="Q169" i="11" s="1"/>
  <c r="L169" i="11"/>
  <c r="P169" i="11" s="1"/>
  <c r="H169" i="11"/>
  <c r="S170" i="11"/>
  <c r="O170" i="11"/>
  <c r="N170" i="11"/>
  <c r="M170" i="11"/>
  <c r="Q170" i="11" s="1"/>
  <c r="L170" i="11"/>
  <c r="P170" i="11" s="1"/>
  <c r="H170" i="11"/>
  <c r="S51" i="11"/>
  <c r="O51" i="11"/>
  <c r="N51" i="11"/>
  <c r="M51" i="11"/>
  <c r="Q51" i="11" s="1"/>
  <c r="L51" i="11"/>
  <c r="P51" i="11" s="1"/>
  <c r="H51" i="11"/>
  <c r="S91" i="11"/>
  <c r="O91" i="11"/>
  <c r="N91" i="11"/>
  <c r="M91" i="11"/>
  <c r="Q91" i="11" s="1"/>
  <c r="L91" i="11"/>
  <c r="P91" i="11" s="1"/>
  <c r="H91" i="11"/>
  <c r="S33" i="11"/>
  <c r="O33" i="11"/>
  <c r="N33" i="11"/>
  <c r="M33" i="11"/>
  <c r="Q33" i="11" s="1"/>
  <c r="L33" i="11"/>
  <c r="P33" i="11" s="1"/>
  <c r="H33" i="11"/>
  <c r="S89" i="11"/>
  <c r="O89" i="11"/>
  <c r="N89" i="11"/>
  <c r="M89" i="11"/>
  <c r="Q89" i="11" s="1"/>
  <c r="L89" i="11"/>
  <c r="P89" i="11" s="1"/>
  <c r="H89" i="11"/>
  <c r="S86" i="11"/>
  <c r="O86" i="11"/>
  <c r="N86" i="11"/>
  <c r="M86" i="11"/>
  <c r="Q86" i="11" s="1"/>
  <c r="L86" i="11"/>
  <c r="P86" i="11" s="1"/>
  <c r="H86" i="11"/>
  <c r="S92" i="11"/>
  <c r="O92" i="11"/>
  <c r="N92" i="11"/>
  <c r="M92" i="11"/>
  <c r="Q92" i="11" s="1"/>
  <c r="L92" i="11"/>
  <c r="P92" i="11" s="1"/>
  <c r="H92" i="11"/>
  <c r="S79" i="11"/>
  <c r="O79" i="11"/>
  <c r="N79" i="11"/>
  <c r="M79" i="11"/>
  <c r="Q79" i="11" s="1"/>
  <c r="L79" i="11"/>
  <c r="P79" i="11" s="1"/>
  <c r="H79" i="11"/>
  <c r="S138" i="11"/>
  <c r="O138" i="11"/>
  <c r="N138" i="11"/>
  <c r="M138" i="11"/>
  <c r="Q138" i="11" s="1"/>
  <c r="L138" i="11"/>
  <c r="P138" i="11" s="1"/>
  <c r="H138" i="11"/>
  <c r="S36" i="11"/>
  <c r="O36" i="11"/>
  <c r="N36" i="11"/>
  <c r="M36" i="11"/>
  <c r="Q36" i="11" s="1"/>
  <c r="L36" i="11"/>
  <c r="P36" i="11" s="1"/>
  <c r="H36" i="11"/>
  <c r="S90" i="11"/>
  <c r="O90" i="11"/>
  <c r="N90" i="11"/>
  <c r="M90" i="11"/>
  <c r="Q90" i="11" s="1"/>
  <c r="L90" i="11"/>
  <c r="P90" i="11" s="1"/>
  <c r="H90" i="11"/>
  <c r="S93" i="11"/>
  <c r="O93" i="11"/>
  <c r="N93" i="11"/>
  <c r="M93" i="11"/>
  <c r="Q93" i="11" s="1"/>
  <c r="L93" i="11"/>
  <c r="P93" i="11" s="1"/>
  <c r="H93" i="11"/>
  <c r="S27" i="11"/>
  <c r="O27" i="11"/>
  <c r="N27" i="11"/>
  <c r="M27" i="11"/>
  <c r="Q27" i="11" s="1"/>
  <c r="L27" i="11"/>
  <c r="P27" i="11" s="1"/>
  <c r="H27" i="11"/>
  <c r="S157" i="11"/>
  <c r="O157" i="11"/>
  <c r="N157" i="11"/>
  <c r="M157" i="11"/>
  <c r="Q157" i="11" s="1"/>
  <c r="L157" i="11"/>
  <c r="P157" i="11" s="1"/>
  <c r="H157" i="11"/>
  <c r="S17" i="11"/>
  <c r="O17" i="11"/>
  <c r="N17" i="11"/>
  <c r="M17" i="11"/>
  <c r="Q17" i="11" s="1"/>
  <c r="L17" i="11"/>
  <c r="P17" i="11" s="1"/>
  <c r="H17" i="11"/>
  <c r="S130" i="11"/>
  <c r="O130" i="11"/>
  <c r="N130" i="11"/>
  <c r="M130" i="11"/>
  <c r="Q130" i="11" s="1"/>
  <c r="L130" i="11"/>
  <c r="P130" i="11" s="1"/>
  <c r="H130" i="11"/>
  <c r="S34" i="11"/>
  <c r="O34" i="11"/>
  <c r="N34" i="11"/>
  <c r="M34" i="11"/>
  <c r="Q34" i="11" s="1"/>
  <c r="L34" i="11"/>
  <c r="P34" i="11" s="1"/>
  <c r="H34" i="11"/>
  <c r="S155" i="11"/>
  <c r="O155" i="11"/>
  <c r="N155" i="11"/>
  <c r="M155" i="11"/>
  <c r="Q155" i="11" s="1"/>
  <c r="L155" i="11"/>
  <c r="P155" i="11" s="1"/>
  <c r="H155" i="11"/>
  <c r="S142" i="11"/>
  <c r="O142" i="11"/>
  <c r="N142" i="11"/>
  <c r="M142" i="11"/>
  <c r="Q142" i="11" s="1"/>
  <c r="L142" i="11"/>
  <c r="P142" i="11" s="1"/>
  <c r="H142" i="11"/>
  <c r="S16" i="11"/>
  <c r="O16" i="11"/>
  <c r="N16" i="11"/>
  <c r="M16" i="11"/>
  <c r="Q16" i="11" s="1"/>
  <c r="L16" i="11"/>
  <c r="P16" i="11" s="1"/>
  <c r="H16" i="11"/>
  <c r="S149" i="11"/>
  <c r="O149" i="11"/>
  <c r="N149" i="11"/>
  <c r="M149" i="11"/>
  <c r="Q149" i="11" s="1"/>
  <c r="L149" i="11"/>
  <c r="P149" i="11" s="1"/>
  <c r="H149" i="11"/>
  <c r="S176" i="11"/>
  <c r="O176" i="11"/>
  <c r="N176" i="11"/>
  <c r="M176" i="11"/>
  <c r="Q176" i="11" s="1"/>
  <c r="L176" i="11"/>
  <c r="P176" i="11" s="1"/>
  <c r="H176" i="11"/>
  <c r="S61" i="11"/>
  <c r="O61" i="11"/>
  <c r="N61" i="11"/>
  <c r="M61" i="11"/>
  <c r="Q61" i="11" s="1"/>
  <c r="L61" i="11"/>
  <c r="P61" i="11" s="1"/>
  <c r="H61" i="11"/>
  <c r="S113" i="11"/>
  <c r="O113" i="11"/>
  <c r="N113" i="11"/>
  <c r="M113" i="11"/>
  <c r="Q113" i="11" s="1"/>
  <c r="L113" i="11"/>
  <c r="P113" i="11" s="1"/>
  <c r="H113" i="11"/>
  <c r="S173" i="11"/>
  <c r="O173" i="11"/>
  <c r="N173" i="11"/>
  <c r="M173" i="11"/>
  <c r="Q173" i="11" s="1"/>
  <c r="L173" i="11"/>
  <c r="P173" i="11" s="1"/>
  <c r="H173" i="11"/>
  <c r="S95" i="11"/>
  <c r="O95" i="11"/>
  <c r="N95" i="11"/>
  <c r="M95" i="11"/>
  <c r="Q95" i="11" s="1"/>
  <c r="L95" i="11"/>
  <c r="P95" i="11" s="1"/>
  <c r="H95" i="11"/>
  <c r="S50" i="11"/>
  <c r="O50" i="11"/>
  <c r="N50" i="11"/>
  <c r="M50" i="11"/>
  <c r="Q50" i="11" s="1"/>
  <c r="L50" i="11"/>
  <c r="P50" i="11" s="1"/>
  <c r="H50" i="11"/>
  <c r="S32" i="11"/>
  <c r="O32" i="11"/>
  <c r="N32" i="11"/>
  <c r="M32" i="11"/>
  <c r="Q32" i="11" s="1"/>
  <c r="L32" i="11"/>
  <c r="P32" i="11" s="1"/>
  <c r="H32" i="11"/>
  <c r="S20" i="11"/>
  <c r="O20" i="11"/>
  <c r="N20" i="11"/>
  <c r="M20" i="11"/>
  <c r="Q20" i="11" s="1"/>
  <c r="L20" i="11"/>
  <c r="P20" i="11" s="1"/>
  <c r="H20" i="11"/>
  <c r="S81" i="11"/>
  <c r="O81" i="11"/>
  <c r="N81" i="11"/>
  <c r="M81" i="11"/>
  <c r="Q81" i="11" s="1"/>
  <c r="L81" i="11"/>
  <c r="P81" i="11" s="1"/>
  <c r="H81" i="11"/>
  <c r="S67" i="11"/>
  <c r="O67" i="11"/>
  <c r="N67" i="11"/>
  <c r="M67" i="11"/>
  <c r="Q67" i="11" s="1"/>
  <c r="L67" i="11"/>
  <c r="P67" i="11" s="1"/>
  <c r="H67" i="11"/>
  <c r="S109" i="11"/>
  <c r="O109" i="11"/>
  <c r="N109" i="11"/>
  <c r="M109" i="11"/>
  <c r="Q109" i="11" s="1"/>
  <c r="L109" i="11"/>
  <c r="P109" i="11" s="1"/>
  <c r="H109" i="11"/>
  <c r="S87" i="11"/>
  <c r="O87" i="11"/>
  <c r="N87" i="11"/>
  <c r="M87" i="11"/>
  <c r="Q87" i="11" s="1"/>
  <c r="L87" i="11"/>
  <c r="P87" i="11" s="1"/>
  <c r="H87" i="11"/>
  <c r="S46" i="11"/>
  <c r="O46" i="11"/>
  <c r="N46" i="11"/>
  <c r="M46" i="11"/>
  <c r="Q46" i="11" s="1"/>
  <c r="L46" i="11"/>
  <c r="P46" i="11" s="1"/>
  <c r="H46" i="11"/>
  <c r="S42" i="11"/>
  <c r="O42" i="11"/>
  <c r="N42" i="11"/>
  <c r="M42" i="11"/>
  <c r="Q42" i="11" s="1"/>
  <c r="L42" i="11"/>
  <c r="P42" i="11" s="1"/>
  <c r="H42" i="11"/>
  <c r="S166" i="11"/>
  <c r="O166" i="11"/>
  <c r="N166" i="11"/>
  <c r="M166" i="11"/>
  <c r="Q166" i="11" s="1"/>
  <c r="L166" i="11"/>
  <c r="P166" i="11" s="1"/>
  <c r="H166" i="11"/>
  <c r="S31" i="11"/>
  <c r="O31" i="11"/>
  <c r="N31" i="11"/>
  <c r="M31" i="11"/>
  <c r="Q31" i="11" s="1"/>
  <c r="L31" i="11"/>
  <c r="P31" i="11" s="1"/>
  <c r="H31" i="11"/>
  <c r="S160" i="11"/>
  <c r="O160" i="11"/>
  <c r="N160" i="11"/>
  <c r="M160" i="11"/>
  <c r="Q160" i="11" s="1"/>
  <c r="L160" i="11"/>
  <c r="P160" i="11" s="1"/>
  <c r="H160" i="11"/>
  <c r="S14" i="11"/>
  <c r="O14" i="11"/>
  <c r="N14" i="11"/>
  <c r="M14" i="11"/>
  <c r="Q14" i="11" s="1"/>
  <c r="L14" i="11"/>
  <c r="P14" i="11" s="1"/>
  <c r="H14" i="11"/>
  <c r="S174" i="11"/>
  <c r="O174" i="11"/>
  <c r="N174" i="11"/>
  <c r="M174" i="11"/>
  <c r="Q174" i="11" s="1"/>
  <c r="L174" i="11"/>
  <c r="P174" i="11" s="1"/>
  <c r="H174" i="11"/>
  <c r="S8" i="11"/>
  <c r="O8" i="11"/>
  <c r="N8" i="11"/>
  <c r="M8" i="11"/>
  <c r="Q8" i="11" s="1"/>
  <c r="L8" i="11"/>
  <c r="P8" i="11" s="1"/>
  <c r="H8" i="11"/>
  <c r="S28" i="11"/>
  <c r="O28" i="11"/>
  <c r="N28" i="11"/>
  <c r="M28" i="11"/>
  <c r="Q28" i="11" s="1"/>
  <c r="L28" i="11"/>
  <c r="P28" i="11" s="1"/>
  <c r="H28" i="11"/>
  <c r="S121" i="11"/>
  <c r="O121" i="11"/>
  <c r="N121" i="11"/>
  <c r="M121" i="11"/>
  <c r="Q121" i="11" s="1"/>
  <c r="L121" i="11"/>
  <c r="P121" i="11" s="1"/>
  <c r="H121" i="11"/>
  <c r="S128" i="11"/>
  <c r="O128" i="11"/>
  <c r="N128" i="11"/>
  <c r="M128" i="11"/>
  <c r="Q128" i="11" s="1"/>
  <c r="L128" i="11"/>
  <c r="P128" i="11" s="1"/>
  <c r="H128" i="11"/>
  <c r="S126" i="11"/>
  <c r="O126" i="11"/>
  <c r="N126" i="11"/>
  <c r="M126" i="11"/>
  <c r="Q126" i="11" s="1"/>
  <c r="L126" i="11"/>
  <c r="P126" i="11" s="1"/>
  <c r="H126" i="11"/>
  <c r="S123" i="11"/>
  <c r="O123" i="11"/>
  <c r="N123" i="11"/>
  <c r="M123" i="11"/>
  <c r="Q123" i="11" s="1"/>
  <c r="L123" i="11"/>
  <c r="P123" i="11" s="1"/>
  <c r="H123" i="11"/>
  <c r="S22" i="11"/>
  <c r="O22" i="11"/>
  <c r="N22" i="11"/>
  <c r="M22" i="11"/>
  <c r="Q22" i="11" s="1"/>
  <c r="L22" i="11"/>
  <c r="P22" i="11" s="1"/>
  <c r="H22" i="11"/>
  <c r="S100" i="11"/>
  <c r="O100" i="11"/>
  <c r="N100" i="11"/>
  <c r="M100" i="11"/>
  <c r="Q100" i="11" s="1"/>
  <c r="L100" i="11"/>
  <c r="P100" i="11" s="1"/>
  <c r="H100" i="11"/>
  <c r="S85" i="11"/>
  <c r="O85" i="11"/>
  <c r="N85" i="11"/>
  <c r="M85" i="11"/>
  <c r="Q85" i="11" s="1"/>
  <c r="L85" i="11"/>
  <c r="P85" i="11" s="1"/>
  <c r="H85" i="11"/>
  <c r="S13" i="11"/>
  <c r="O13" i="11"/>
  <c r="N13" i="11"/>
  <c r="M13" i="11"/>
  <c r="Q13" i="11" s="1"/>
  <c r="L13" i="11"/>
  <c r="P13" i="11" s="1"/>
  <c r="H13" i="11"/>
  <c r="S29" i="11"/>
  <c r="O29" i="11"/>
  <c r="N29" i="11"/>
  <c r="M29" i="11"/>
  <c r="Q29" i="11" s="1"/>
  <c r="L29" i="11"/>
  <c r="P29" i="11" s="1"/>
  <c r="H29" i="11"/>
  <c r="S133" i="11"/>
  <c r="O133" i="11"/>
  <c r="N133" i="11"/>
  <c r="M133" i="11"/>
  <c r="Q133" i="11" s="1"/>
  <c r="L133" i="11"/>
  <c r="P133" i="11" s="1"/>
  <c r="H133" i="11"/>
  <c r="S148" i="11"/>
  <c r="O148" i="11"/>
  <c r="N148" i="11"/>
  <c r="M148" i="11"/>
  <c r="Q148" i="11" s="1"/>
  <c r="L148" i="11"/>
  <c r="P148" i="11" s="1"/>
  <c r="H148" i="11"/>
  <c r="S82" i="11"/>
  <c r="O82" i="11"/>
  <c r="N82" i="11"/>
  <c r="M82" i="11"/>
  <c r="Q82" i="11" s="1"/>
  <c r="L82" i="11"/>
  <c r="P82" i="11" s="1"/>
  <c r="H82" i="11"/>
  <c r="S59" i="11"/>
  <c r="O59" i="11"/>
  <c r="N59" i="11"/>
  <c r="M59" i="11"/>
  <c r="Q59" i="11" s="1"/>
  <c r="L59" i="11"/>
  <c r="P59" i="11" s="1"/>
  <c r="H59" i="11"/>
  <c r="S99" i="11"/>
  <c r="O99" i="11"/>
  <c r="N99" i="11"/>
  <c r="M99" i="11"/>
  <c r="Q99" i="11" s="1"/>
  <c r="L99" i="11"/>
  <c r="P99" i="11" s="1"/>
  <c r="H99" i="11"/>
  <c r="S127" i="11"/>
  <c r="O127" i="11"/>
  <c r="N127" i="11"/>
  <c r="M127" i="11"/>
  <c r="Q127" i="11" s="1"/>
  <c r="L127" i="11"/>
  <c r="P127" i="11" s="1"/>
  <c r="H127" i="11"/>
  <c r="S112" i="11"/>
  <c r="O112" i="11"/>
  <c r="N112" i="11"/>
  <c r="M112" i="11"/>
  <c r="Q112" i="11" s="1"/>
  <c r="L112" i="11"/>
  <c r="P112" i="11" s="1"/>
  <c r="H112" i="11"/>
  <c r="S73" i="11"/>
  <c r="O73" i="11"/>
  <c r="N73" i="11"/>
  <c r="M73" i="11"/>
  <c r="Q73" i="11" s="1"/>
  <c r="L73" i="11"/>
  <c r="P73" i="11" s="1"/>
  <c r="H73" i="11"/>
  <c r="S111" i="11"/>
  <c r="O111" i="11"/>
  <c r="N111" i="11"/>
  <c r="M111" i="11"/>
  <c r="Q111" i="11" s="1"/>
  <c r="L111" i="11"/>
  <c r="P111" i="11" s="1"/>
  <c r="H111" i="11"/>
  <c r="S131" i="11"/>
  <c r="O131" i="11"/>
  <c r="N131" i="11"/>
  <c r="M131" i="11"/>
  <c r="Q131" i="11" s="1"/>
  <c r="L131" i="11"/>
  <c r="P131" i="11" s="1"/>
  <c r="H131" i="11"/>
  <c r="S84" i="11"/>
  <c r="O84" i="11"/>
  <c r="N84" i="11"/>
  <c r="M84" i="11"/>
  <c r="Q84" i="11" s="1"/>
  <c r="L84" i="11"/>
  <c r="P84" i="11" s="1"/>
  <c r="H84" i="11"/>
  <c r="S98" i="11"/>
  <c r="O98" i="11"/>
  <c r="N98" i="11"/>
  <c r="M98" i="11"/>
  <c r="Q98" i="11" s="1"/>
  <c r="L98" i="11"/>
  <c r="P98" i="11" s="1"/>
  <c r="H98" i="11"/>
  <c r="S161" i="11"/>
  <c r="O161" i="11"/>
  <c r="N161" i="11"/>
  <c r="M161" i="11"/>
  <c r="Q161" i="11" s="1"/>
  <c r="L161" i="11"/>
  <c r="P161" i="11" s="1"/>
  <c r="H161" i="11"/>
  <c r="S44" i="11"/>
  <c r="O44" i="11"/>
  <c r="N44" i="11"/>
  <c r="M44" i="11"/>
  <c r="Q44" i="11" s="1"/>
  <c r="L44" i="11"/>
  <c r="P44" i="11" s="1"/>
  <c r="H44" i="11"/>
  <c r="S116" i="11"/>
  <c r="O116" i="11"/>
  <c r="N116" i="11"/>
  <c r="M116" i="11"/>
  <c r="Q116" i="11" s="1"/>
  <c r="L116" i="11"/>
  <c r="P116" i="11" s="1"/>
  <c r="H116" i="11"/>
  <c r="S57" i="11"/>
  <c r="O57" i="11"/>
  <c r="N57" i="11"/>
  <c r="M57" i="11"/>
  <c r="Q57" i="11" s="1"/>
  <c r="L57" i="11"/>
  <c r="P57" i="11" s="1"/>
  <c r="H57" i="11"/>
  <c r="S80" i="11"/>
  <c r="O80" i="11"/>
  <c r="N80" i="11"/>
  <c r="M80" i="11"/>
  <c r="Q80" i="11" s="1"/>
  <c r="L80" i="11"/>
  <c r="P80" i="11" s="1"/>
  <c r="H80" i="11"/>
  <c r="S168" i="11"/>
  <c r="O168" i="11"/>
  <c r="N168" i="11"/>
  <c r="M168" i="11"/>
  <c r="Q168" i="11" s="1"/>
  <c r="L168" i="11"/>
  <c r="P168" i="11" s="1"/>
  <c r="H168" i="11"/>
  <c r="S45" i="11"/>
  <c r="O45" i="11"/>
  <c r="N45" i="11"/>
  <c r="M45" i="11"/>
  <c r="Q45" i="11" s="1"/>
  <c r="L45" i="11"/>
  <c r="P45" i="11" s="1"/>
  <c r="H45" i="11"/>
  <c r="S43" i="11"/>
  <c r="O43" i="11"/>
  <c r="N43" i="11"/>
  <c r="M43" i="11"/>
  <c r="Q43" i="11" s="1"/>
  <c r="L43" i="11"/>
  <c r="P43" i="11" s="1"/>
  <c r="H43" i="11"/>
  <c r="S129" i="11"/>
  <c r="O129" i="11"/>
  <c r="N129" i="11"/>
  <c r="M129" i="11"/>
  <c r="Q129" i="11" s="1"/>
  <c r="L129" i="11"/>
  <c r="P129" i="11" s="1"/>
  <c r="H129" i="11"/>
  <c r="S24" i="11"/>
  <c r="O24" i="11"/>
  <c r="N24" i="11"/>
  <c r="M24" i="11"/>
  <c r="Q24" i="11" s="1"/>
  <c r="L24" i="11"/>
  <c r="P24" i="11" s="1"/>
  <c r="H24" i="11"/>
  <c r="S30" i="11"/>
  <c r="O30" i="11"/>
  <c r="N30" i="11"/>
  <c r="M30" i="11"/>
  <c r="Q30" i="11" s="1"/>
  <c r="L30" i="11"/>
  <c r="P30" i="11" s="1"/>
  <c r="H30" i="11"/>
  <c r="S69" i="11"/>
  <c r="O69" i="11"/>
  <c r="N69" i="11"/>
  <c r="M69" i="11"/>
  <c r="Q69" i="11" s="1"/>
  <c r="L69" i="11"/>
  <c r="P69" i="11" s="1"/>
  <c r="H69" i="11"/>
  <c r="S124" i="11"/>
  <c r="O124" i="11"/>
  <c r="N124" i="11"/>
  <c r="M124" i="11"/>
  <c r="Q124" i="11" s="1"/>
  <c r="L124" i="11"/>
  <c r="P124" i="11" s="1"/>
  <c r="H124" i="11"/>
  <c r="S10" i="11"/>
  <c r="O10" i="11"/>
  <c r="N10" i="11"/>
  <c r="M10" i="11"/>
  <c r="Q10" i="11" s="1"/>
  <c r="L10" i="11"/>
  <c r="P10" i="11" s="1"/>
  <c r="H10" i="11"/>
  <c r="S74" i="11"/>
  <c r="O74" i="11"/>
  <c r="N74" i="11"/>
  <c r="M74" i="11"/>
  <c r="Q74" i="11" s="1"/>
  <c r="L74" i="11"/>
  <c r="P74" i="11" s="1"/>
  <c r="H74" i="11"/>
  <c r="S12" i="11"/>
  <c r="O12" i="11"/>
  <c r="N12" i="11"/>
  <c r="M12" i="11"/>
  <c r="Q12" i="11" s="1"/>
  <c r="L12" i="11"/>
  <c r="P12" i="11" s="1"/>
  <c r="H12" i="11"/>
  <c r="S143" i="11"/>
  <c r="O143" i="11"/>
  <c r="N143" i="11"/>
  <c r="M143" i="11"/>
  <c r="Q143" i="11" s="1"/>
  <c r="L143" i="11"/>
  <c r="P143" i="11" s="1"/>
  <c r="H143" i="11"/>
  <c r="S144" i="11"/>
  <c r="O144" i="11"/>
  <c r="N144" i="11"/>
  <c r="M144" i="11"/>
  <c r="Q144" i="11" s="1"/>
  <c r="L144" i="11"/>
  <c r="P144" i="11" s="1"/>
  <c r="H144" i="11"/>
  <c r="S125" i="11"/>
  <c r="O125" i="11"/>
  <c r="N125" i="11"/>
  <c r="M125" i="11"/>
  <c r="Q125" i="11" s="1"/>
  <c r="L125" i="11"/>
  <c r="P125" i="11" s="1"/>
  <c r="H125" i="11"/>
  <c r="S76" i="11"/>
  <c r="O76" i="11"/>
  <c r="N76" i="11"/>
  <c r="M76" i="11"/>
  <c r="Q76" i="11" s="1"/>
  <c r="L76" i="11"/>
  <c r="P76" i="11" s="1"/>
  <c r="H76" i="11"/>
  <c r="S145" i="11"/>
  <c r="O145" i="11"/>
  <c r="N145" i="11"/>
  <c r="M145" i="11"/>
  <c r="Q145" i="11" s="1"/>
  <c r="L145" i="11"/>
  <c r="P145" i="11" s="1"/>
  <c r="H145" i="11"/>
  <c r="S26" i="11"/>
  <c r="O26" i="11"/>
  <c r="N26" i="11"/>
  <c r="M26" i="11"/>
  <c r="Q26" i="11" s="1"/>
  <c r="L26" i="11"/>
  <c r="P26" i="11" s="1"/>
  <c r="H26" i="11"/>
  <c r="S7" i="11"/>
  <c r="O7" i="11"/>
  <c r="N7" i="11"/>
  <c r="M7" i="11"/>
  <c r="Q7" i="11" s="1"/>
  <c r="L7" i="11"/>
  <c r="P7" i="11" s="1"/>
  <c r="H7" i="11"/>
  <c r="S65" i="11"/>
  <c r="O65" i="11"/>
  <c r="N65" i="11"/>
  <c r="M65" i="11"/>
  <c r="Q65" i="11" s="1"/>
  <c r="L65" i="11"/>
  <c r="P65" i="11" s="1"/>
  <c r="H65" i="11"/>
  <c r="S18" i="11"/>
  <c r="O18" i="11"/>
  <c r="N18" i="11"/>
  <c r="M18" i="11"/>
  <c r="Q18" i="11" s="1"/>
  <c r="L18" i="11"/>
  <c r="P18" i="11" s="1"/>
  <c r="H18" i="11"/>
  <c r="S151" i="11"/>
  <c r="O151" i="11"/>
  <c r="N151" i="11"/>
  <c r="M151" i="11"/>
  <c r="Q151" i="11" s="1"/>
  <c r="L151" i="11"/>
  <c r="P151" i="11" s="1"/>
  <c r="H151" i="11"/>
  <c r="S137" i="11"/>
  <c r="O137" i="11"/>
  <c r="N137" i="11"/>
  <c r="M137" i="11"/>
  <c r="Q137" i="11" s="1"/>
  <c r="L137" i="11"/>
  <c r="P137" i="11" s="1"/>
  <c r="H137" i="11"/>
  <c r="S162" i="11"/>
  <c r="O162" i="11"/>
  <c r="N162" i="11"/>
  <c r="M162" i="11"/>
  <c r="Q162" i="11" s="1"/>
  <c r="L162" i="11"/>
  <c r="P162" i="11" s="1"/>
  <c r="H162" i="11"/>
  <c r="S62" i="11"/>
  <c r="O62" i="11"/>
  <c r="N62" i="11"/>
  <c r="M62" i="11"/>
  <c r="Q62" i="11" s="1"/>
  <c r="L62" i="11"/>
  <c r="P62" i="11" s="1"/>
  <c r="H62" i="11"/>
  <c r="S52" i="11"/>
  <c r="O52" i="11"/>
  <c r="N52" i="11"/>
  <c r="M52" i="11"/>
  <c r="Q52" i="11" s="1"/>
  <c r="L52" i="11"/>
  <c r="P52" i="11" s="1"/>
  <c r="H52" i="11"/>
  <c r="S110" i="11"/>
  <c r="O110" i="11"/>
  <c r="N110" i="11"/>
  <c r="M110" i="11"/>
  <c r="Q110" i="11" s="1"/>
  <c r="L110" i="11"/>
  <c r="P110" i="11" s="1"/>
  <c r="H110" i="11"/>
  <c r="S105" i="11"/>
  <c r="O105" i="11"/>
  <c r="N105" i="11"/>
  <c r="M105" i="11"/>
  <c r="Q105" i="11" s="1"/>
  <c r="L105" i="11"/>
  <c r="P105" i="11" s="1"/>
  <c r="H105" i="11"/>
  <c r="S78" i="11"/>
  <c r="O78" i="11"/>
  <c r="N78" i="11"/>
  <c r="M78" i="11"/>
  <c r="Q78" i="11" s="1"/>
  <c r="L78" i="11"/>
  <c r="P78" i="11" s="1"/>
  <c r="H78" i="11"/>
  <c r="S172" i="11"/>
  <c r="O172" i="11"/>
  <c r="N172" i="11"/>
  <c r="M172" i="11"/>
  <c r="Q172" i="11" s="1"/>
  <c r="L172" i="11"/>
  <c r="P172" i="11" s="1"/>
  <c r="H172" i="11"/>
  <c r="S164" i="11"/>
  <c r="O164" i="11"/>
  <c r="N164" i="11"/>
  <c r="M164" i="11"/>
  <c r="Q164" i="11" s="1"/>
  <c r="L164" i="11"/>
  <c r="P164" i="11" s="1"/>
  <c r="H164" i="11"/>
  <c r="S83" i="11"/>
  <c r="O83" i="11"/>
  <c r="N83" i="11"/>
  <c r="M83" i="11"/>
  <c r="Q83" i="11" s="1"/>
  <c r="L83" i="11"/>
  <c r="P83" i="11" s="1"/>
  <c r="H83" i="11"/>
  <c r="S48" i="11"/>
  <c r="O48" i="11"/>
  <c r="N48" i="11"/>
  <c r="M48" i="11"/>
  <c r="Q48" i="11" s="1"/>
  <c r="L48" i="11"/>
  <c r="P48" i="11" s="1"/>
  <c r="H48" i="11"/>
  <c r="S141" i="11"/>
  <c r="O141" i="11"/>
  <c r="N141" i="11"/>
  <c r="M141" i="11"/>
  <c r="Q141" i="11" s="1"/>
  <c r="L141" i="11"/>
  <c r="P141" i="11" s="1"/>
  <c r="H141" i="11"/>
  <c r="S163" i="11"/>
  <c r="O163" i="11"/>
  <c r="N163" i="11"/>
  <c r="M163" i="11"/>
  <c r="Q163" i="11" s="1"/>
  <c r="L163" i="11"/>
  <c r="P163" i="11" s="1"/>
  <c r="H163" i="11"/>
  <c r="S132" i="11"/>
  <c r="O132" i="11"/>
  <c r="N132" i="11"/>
  <c r="M132" i="11"/>
  <c r="Q132" i="11" s="1"/>
  <c r="L132" i="11"/>
  <c r="P132" i="11" s="1"/>
  <c r="H132" i="11"/>
  <c r="S25" i="11"/>
  <c r="O25" i="11"/>
  <c r="N25" i="11"/>
  <c r="M25" i="11"/>
  <c r="Q25" i="11" s="1"/>
  <c r="L25" i="11"/>
  <c r="P25" i="11" s="1"/>
  <c r="H25" i="11"/>
  <c r="S96" i="11"/>
  <c r="O96" i="11"/>
  <c r="N96" i="11"/>
  <c r="M96" i="11"/>
  <c r="Q96" i="11" s="1"/>
  <c r="L96" i="11"/>
  <c r="P96" i="11" s="1"/>
  <c r="H96" i="11"/>
  <c r="S119" i="11"/>
  <c r="O119" i="11"/>
  <c r="N119" i="11"/>
  <c r="M119" i="11"/>
  <c r="Q119" i="11" s="1"/>
  <c r="L119" i="11"/>
  <c r="P119" i="11" s="1"/>
  <c r="H119" i="11"/>
  <c r="S136" i="11"/>
  <c r="O136" i="11"/>
  <c r="N136" i="11"/>
  <c r="M136" i="11"/>
  <c r="Q136" i="11" s="1"/>
  <c r="L136" i="11"/>
  <c r="P136" i="11" s="1"/>
  <c r="H136" i="11"/>
  <c r="S75" i="11"/>
  <c r="O75" i="11"/>
  <c r="N75" i="11"/>
  <c r="M75" i="11"/>
  <c r="Q75" i="11" s="1"/>
  <c r="L75" i="11"/>
  <c r="P75" i="11" s="1"/>
  <c r="H75" i="11"/>
  <c r="S159" i="11"/>
  <c r="O159" i="11"/>
  <c r="N159" i="11"/>
  <c r="M159" i="11"/>
  <c r="Q159" i="11" s="1"/>
  <c r="L159" i="11"/>
  <c r="P159" i="11" s="1"/>
  <c r="H159" i="11"/>
  <c r="S171" i="11"/>
  <c r="O171" i="11"/>
  <c r="N171" i="11"/>
  <c r="M171" i="11"/>
  <c r="Q171" i="11" s="1"/>
  <c r="L171" i="11"/>
  <c r="P171" i="11" s="1"/>
  <c r="H171" i="11"/>
  <c r="S55" i="11"/>
  <c r="O55" i="11"/>
  <c r="N55" i="11"/>
  <c r="M55" i="11"/>
  <c r="Q55" i="11" s="1"/>
  <c r="L55" i="11"/>
  <c r="P55" i="11" s="1"/>
  <c r="H55" i="11"/>
  <c r="S175" i="11"/>
  <c r="O175" i="11"/>
  <c r="N175" i="11"/>
  <c r="M175" i="11"/>
  <c r="Q175" i="11" s="1"/>
  <c r="L175" i="11"/>
  <c r="P175" i="11" s="1"/>
  <c r="H175" i="11"/>
  <c r="S21" i="11"/>
  <c r="O21" i="11"/>
  <c r="N21" i="11"/>
  <c r="M21" i="11"/>
  <c r="Q21" i="11" s="1"/>
  <c r="L21" i="11"/>
  <c r="P21" i="11" s="1"/>
  <c r="H21" i="11"/>
  <c r="S122" i="11"/>
  <c r="O122" i="11"/>
  <c r="N122" i="11"/>
  <c r="M122" i="11"/>
  <c r="Q122" i="11" s="1"/>
  <c r="L122" i="11"/>
  <c r="P122" i="11" s="1"/>
  <c r="H122" i="11"/>
  <c r="S56" i="11"/>
  <c r="O56" i="11"/>
  <c r="N56" i="11"/>
  <c r="M56" i="11"/>
  <c r="Q56" i="11" s="1"/>
  <c r="L56" i="11"/>
  <c r="P56" i="11" s="1"/>
  <c r="H56" i="11"/>
  <c r="S88" i="11"/>
  <c r="O88" i="11"/>
  <c r="N88" i="11"/>
  <c r="M88" i="11"/>
  <c r="Q88" i="11" s="1"/>
  <c r="L88" i="11"/>
  <c r="P88" i="11" s="1"/>
  <c r="H88" i="11"/>
  <c r="S146" i="11"/>
  <c r="O146" i="11"/>
  <c r="N146" i="11"/>
  <c r="M146" i="11"/>
  <c r="Q146" i="11" s="1"/>
  <c r="L146" i="11"/>
  <c r="P146" i="11" s="1"/>
  <c r="H146" i="11"/>
  <c r="S11" i="11"/>
  <c r="O11" i="11"/>
  <c r="N11" i="11"/>
  <c r="M11" i="11"/>
  <c r="Q11" i="11" s="1"/>
  <c r="L11" i="11"/>
  <c r="P11" i="11" s="1"/>
  <c r="H11" i="11"/>
  <c r="S153" i="11"/>
  <c r="O153" i="11"/>
  <c r="N153" i="11"/>
  <c r="M153" i="11"/>
  <c r="Q153" i="11" s="1"/>
  <c r="L153" i="11"/>
  <c r="P153" i="11" s="1"/>
  <c r="H153" i="11"/>
  <c r="S19" i="11"/>
  <c r="O19" i="11"/>
  <c r="N19" i="11"/>
  <c r="M19" i="11"/>
  <c r="Q19" i="11" s="1"/>
  <c r="L19" i="11"/>
  <c r="P19" i="11" s="1"/>
  <c r="H19" i="11"/>
  <c r="S66" i="11"/>
  <c r="O66" i="11"/>
  <c r="N66" i="11"/>
  <c r="M66" i="11"/>
  <c r="Q66" i="11" s="1"/>
  <c r="L66" i="11"/>
  <c r="P66" i="11" s="1"/>
  <c r="H66" i="11"/>
  <c r="S140" i="11"/>
  <c r="O140" i="11"/>
  <c r="N140" i="11"/>
  <c r="M140" i="11"/>
  <c r="Q140" i="11" s="1"/>
  <c r="L140" i="11"/>
  <c r="P140" i="11" s="1"/>
  <c r="H140" i="11"/>
  <c r="S177" i="11"/>
  <c r="O177" i="11"/>
  <c r="N177" i="11"/>
  <c r="M177" i="11"/>
  <c r="Q177" i="11" s="1"/>
  <c r="L177" i="11"/>
  <c r="P177" i="11" s="1"/>
  <c r="H177" i="11"/>
  <c r="S103" i="11"/>
  <c r="O103" i="11"/>
  <c r="N103" i="11"/>
  <c r="M103" i="11"/>
  <c r="Q103" i="11" s="1"/>
  <c r="L103" i="11"/>
  <c r="P103" i="11" s="1"/>
  <c r="H103" i="11"/>
  <c r="G176" i="6"/>
  <c r="B51" i="26" s="1"/>
  <c r="H51" i="26" s="1"/>
  <c r="I51" i="26" s="1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2" i="6"/>
  <c r="L97" i="6"/>
  <c r="P97" i="6" s="1"/>
  <c r="L174" i="6"/>
  <c r="P174" i="6" s="1"/>
  <c r="L161" i="6"/>
  <c r="P161" i="6" s="1"/>
  <c r="L102" i="6"/>
  <c r="P102" i="6" s="1"/>
  <c r="L100" i="6"/>
  <c r="P100" i="6" s="1"/>
  <c r="L3" i="6"/>
  <c r="P3" i="6" s="1"/>
  <c r="M3" i="6"/>
  <c r="Q3" i="6" s="1"/>
  <c r="T3" i="6" s="1"/>
  <c r="N3" i="6"/>
  <c r="O3" i="6"/>
  <c r="L4" i="6"/>
  <c r="P4" i="6" s="1"/>
  <c r="M4" i="6"/>
  <c r="Q4" i="6" s="1"/>
  <c r="T4" i="6" s="1"/>
  <c r="N4" i="6"/>
  <c r="O4" i="6"/>
  <c r="L5" i="6"/>
  <c r="P5" i="6" s="1"/>
  <c r="M5" i="6"/>
  <c r="Q5" i="6" s="1"/>
  <c r="T5" i="6" s="1"/>
  <c r="N5" i="6"/>
  <c r="O5" i="6"/>
  <c r="L6" i="6"/>
  <c r="P6" i="6" s="1"/>
  <c r="M6" i="6"/>
  <c r="Q6" i="6" s="1"/>
  <c r="T6" i="6" s="1"/>
  <c r="N6" i="6"/>
  <c r="O6" i="6"/>
  <c r="L7" i="6"/>
  <c r="P7" i="6" s="1"/>
  <c r="M7" i="6"/>
  <c r="Q7" i="6" s="1"/>
  <c r="T7" i="6" s="1"/>
  <c r="N7" i="6"/>
  <c r="O7" i="6"/>
  <c r="L8" i="6"/>
  <c r="P8" i="6" s="1"/>
  <c r="M8" i="6"/>
  <c r="Q8" i="6" s="1"/>
  <c r="T8" i="6" s="1"/>
  <c r="N8" i="6"/>
  <c r="O8" i="6"/>
  <c r="L9" i="6"/>
  <c r="P9" i="6" s="1"/>
  <c r="M9" i="6"/>
  <c r="Q9" i="6" s="1"/>
  <c r="T9" i="6" s="1"/>
  <c r="N9" i="6"/>
  <c r="O9" i="6"/>
  <c r="L10" i="6"/>
  <c r="P10" i="6" s="1"/>
  <c r="M10" i="6"/>
  <c r="Q10" i="6" s="1"/>
  <c r="T10" i="6" s="1"/>
  <c r="N10" i="6"/>
  <c r="O10" i="6"/>
  <c r="L11" i="6"/>
  <c r="P11" i="6" s="1"/>
  <c r="M11" i="6"/>
  <c r="Q11" i="6" s="1"/>
  <c r="T11" i="6" s="1"/>
  <c r="N11" i="6"/>
  <c r="O11" i="6"/>
  <c r="L12" i="6"/>
  <c r="P12" i="6" s="1"/>
  <c r="M12" i="6"/>
  <c r="Q12" i="6" s="1"/>
  <c r="T12" i="6" s="1"/>
  <c r="N12" i="6"/>
  <c r="O12" i="6"/>
  <c r="L13" i="6"/>
  <c r="P13" i="6" s="1"/>
  <c r="M13" i="6"/>
  <c r="Q13" i="6" s="1"/>
  <c r="T13" i="6" s="1"/>
  <c r="N13" i="6"/>
  <c r="O13" i="6"/>
  <c r="L14" i="6"/>
  <c r="P14" i="6" s="1"/>
  <c r="M14" i="6"/>
  <c r="Q14" i="6" s="1"/>
  <c r="T14" i="6" s="1"/>
  <c r="N14" i="6"/>
  <c r="O14" i="6"/>
  <c r="L15" i="6"/>
  <c r="P15" i="6" s="1"/>
  <c r="M15" i="6"/>
  <c r="Q15" i="6" s="1"/>
  <c r="T15" i="6" s="1"/>
  <c r="N15" i="6"/>
  <c r="O15" i="6"/>
  <c r="L16" i="6"/>
  <c r="P16" i="6" s="1"/>
  <c r="M16" i="6"/>
  <c r="Q16" i="6" s="1"/>
  <c r="T16" i="6" s="1"/>
  <c r="N16" i="6"/>
  <c r="O16" i="6"/>
  <c r="L17" i="6"/>
  <c r="P17" i="6" s="1"/>
  <c r="M17" i="6"/>
  <c r="Q17" i="6" s="1"/>
  <c r="T17" i="6" s="1"/>
  <c r="N17" i="6"/>
  <c r="O17" i="6"/>
  <c r="L18" i="6"/>
  <c r="P18" i="6" s="1"/>
  <c r="M18" i="6"/>
  <c r="Q18" i="6" s="1"/>
  <c r="T18" i="6" s="1"/>
  <c r="N18" i="6"/>
  <c r="O18" i="6"/>
  <c r="L19" i="6"/>
  <c r="P19" i="6" s="1"/>
  <c r="M19" i="6"/>
  <c r="Q19" i="6" s="1"/>
  <c r="T19" i="6" s="1"/>
  <c r="N19" i="6"/>
  <c r="O19" i="6"/>
  <c r="L20" i="6"/>
  <c r="P20" i="6" s="1"/>
  <c r="M20" i="6"/>
  <c r="Q20" i="6" s="1"/>
  <c r="T20" i="6" s="1"/>
  <c r="N20" i="6"/>
  <c r="O20" i="6"/>
  <c r="L21" i="6"/>
  <c r="P21" i="6" s="1"/>
  <c r="M21" i="6"/>
  <c r="Q21" i="6" s="1"/>
  <c r="T21" i="6" s="1"/>
  <c r="N21" i="6"/>
  <c r="O21" i="6"/>
  <c r="L22" i="6"/>
  <c r="P22" i="6" s="1"/>
  <c r="M22" i="6"/>
  <c r="Q22" i="6" s="1"/>
  <c r="T22" i="6" s="1"/>
  <c r="N22" i="6"/>
  <c r="O22" i="6"/>
  <c r="L23" i="6"/>
  <c r="P23" i="6" s="1"/>
  <c r="M23" i="6"/>
  <c r="Q23" i="6" s="1"/>
  <c r="T23" i="6" s="1"/>
  <c r="N23" i="6"/>
  <c r="O23" i="6"/>
  <c r="L24" i="6"/>
  <c r="P24" i="6" s="1"/>
  <c r="M24" i="6"/>
  <c r="Q24" i="6" s="1"/>
  <c r="T24" i="6" s="1"/>
  <c r="N24" i="6"/>
  <c r="O24" i="6"/>
  <c r="L25" i="6"/>
  <c r="P25" i="6" s="1"/>
  <c r="M25" i="6"/>
  <c r="Q25" i="6" s="1"/>
  <c r="T25" i="6" s="1"/>
  <c r="N25" i="6"/>
  <c r="O25" i="6"/>
  <c r="L26" i="6"/>
  <c r="P26" i="6" s="1"/>
  <c r="M26" i="6"/>
  <c r="Q26" i="6" s="1"/>
  <c r="T26" i="6" s="1"/>
  <c r="N26" i="6"/>
  <c r="O26" i="6"/>
  <c r="L27" i="6"/>
  <c r="P27" i="6" s="1"/>
  <c r="M27" i="6"/>
  <c r="Q27" i="6" s="1"/>
  <c r="T27" i="6" s="1"/>
  <c r="N27" i="6"/>
  <c r="O27" i="6"/>
  <c r="L28" i="6"/>
  <c r="P28" i="6" s="1"/>
  <c r="M28" i="6"/>
  <c r="Q28" i="6" s="1"/>
  <c r="T28" i="6" s="1"/>
  <c r="N28" i="6"/>
  <c r="O28" i="6"/>
  <c r="L29" i="6"/>
  <c r="P29" i="6" s="1"/>
  <c r="M29" i="6"/>
  <c r="Q29" i="6" s="1"/>
  <c r="T29" i="6" s="1"/>
  <c r="N29" i="6"/>
  <c r="O29" i="6"/>
  <c r="L30" i="6"/>
  <c r="P30" i="6" s="1"/>
  <c r="M30" i="6"/>
  <c r="Q30" i="6" s="1"/>
  <c r="T30" i="6" s="1"/>
  <c r="N30" i="6"/>
  <c r="O30" i="6"/>
  <c r="L31" i="6"/>
  <c r="P31" i="6" s="1"/>
  <c r="M31" i="6"/>
  <c r="Q31" i="6" s="1"/>
  <c r="T31" i="6" s="1"/>
  <c r="N31" i="6"/>
  <c r="O31" i="6"/>
  <c r="L32" i="6"/>
  <c r="P32" i="6" s="1"/>
  <c r="M32" i="6"/>
  <c r="Q32" i="6" s="1"/>
  <c r="T32" i="6" s="1"/>
  <c r="N32" i="6"/>
  <c r="O32" i="6"/>
  <c r="L33" i="6"/>
  <c r="P33" i="6" s="1"/>
  <c r="M33" i="6"/>
  <c r="Q33" i="6" s="1"/>
  <c r="T33" i="6" s="1"/>
  <c r="N33" i="6"/>
  <c r="O33" i="6"/>
  <c r="L34" i="6"/>
  <c r="P34" i="6" s="1"/>
  <c r="M34" i="6"/>
  <c r="Q34" i="6" s="1"/>
  <c r="T34" i="6" s="1"/>
  <c r="N34" i="6"/>
  <c r="O34" i="6"/>
  <c r="L35" i="6"/>
  <c r="P35" i="6" s="1"/>
  <c r="M35" i="6"/>
  <c r="Q35" i="6" s="1"/>
  <c r="T35" i="6" s="1"/>
  <c r="N35" i="6"/>
  <c r="O35" i="6"/>
  <c r="L36" i="6"/>
  <c r="P36" i="6" s="1"/>
  <c r="M36" i="6"/>
  <c r="Q36" i="6" s="1"/>
  <c r="T36" i="6" s="1"/>
  <c r="N36" i="6"/>
  <c r="O36" i="6"/>
  <c r="L37" i="6"/>
  <c r="P37" i="6" s="1"/>
  <c r="M37" i="6"/>
  <c r="Q37" i="6" s="1"/>
  <c r="T37" i="6" s="1"/>
  <c r="N37" i="6"/>
  <c r="O37" i="6"/>
  <c r="L38" i="6"/>
  <c r="P38" i="6" s="1"/>
  <c r="M38" i="6"/>
  <c r="Q38" i="6" s="1"/>
  <c r="T38" i="6" s="1"/>
  <c r="N38" i="6"/>
  <c r="O38" i="6"/>
  <c r="L39" i="6"/>
  <c r="P39" i="6" s="1"/>
  <c r="M39" i="6"/>
  <c r="Q39" i="6" s="1"/>
  <c r="T39" i="6" s="1"/>
  <c r="N39" i="6"/>
  <c r="O39" i="6"/>
  <c r="L40" i="6"/>
  <c r="P40" i="6" s="1"/>
  <c r="M40" i="6"/>
  <c r="Q40" i="6" s="1"/>
  <c r="T40" i="6" s="1"/>
  <c r="N40" i="6"/>
  <c r="O40" i="6"/>
  <c r="L41" i="6"/>
  <c r="P41" i="6" s="1"/>
  <c r="M41" i="6"/>
  <c r="Q41" i="6" s="1"/>
  <c r="T41" i="6" s="1"/>
  <c r="N41" i="6"/>
  <c r="O41" i="6"/>
  <c r="L42" i="6"/>
  <c r="P42" i="6" s="1"/>
  <c r="M42" i="6"/>
  <c r="Q42" i="6" s="1"/>
  <c r="T42" i="6" s="1"/>
  <c r="N42" i="6"/>
  <c r="O42" i="6"/>
  <c r="L43" i="6"/>
  <c r="P43" i="6" s="1"/>
  <c r="M43" i="6"/>
  <c r="Q43" i="6" s="1"/>
  <c r="T43" i="6" s="1"/>
  <c r="N43" i="6"/>
  <c r="O43" i="6"/>
  <c r="L44" i="6"/>
  <c r="P44" i="6" s="1"/>
  <c r="M44" i="6"/>
  <c r="Q44" i="6" s="1"/>
  <c r="T44" i="6" s="1"/>
  <c r="N44" i="6"/>
  <c r="O44" i="6"/>
  <c r="L45" i="6"/>
  <c r="P45" i="6" s="1"/>
  <c r="M45" i="6"/>
  <c r="Q45" i="6" s="1"/>
  <c r="T45" i="6" s="1"/>
  <c r="N45" i="6"/>
  <c r="O45" i="6"/>
  <c r="L46" i="6"/>
  <c r="P46" i="6" s="1"/>
  <c r="M46" i="6"/>
  <c r="Q46" i="6" s="1"/>
  <c r="T46" i="6" s="1"/>
  <c r="N46" i="6"/>
  <c r="O46" i="6"/>
  <c r="L47" i="6"/>
  <c r="P47" i="6" s="1"/>
  <c r="M47" i="6"/>
  <c r="Q47" i="6" s="1"/>
  <c r="T47" i="6" s="1"/>
  <c r="N47" i="6"/>
  <c r="O47" i="6"/>
  <c r="L48" i="6"/>
  <c r="P48" i="6" s="1"/>
  <c r="M48" i="6"/>
  <c r="Q48" i="6" s="1"/>
  <c r="T48" i="6" s="1"/>
  <c r="N48" i="6"/>
  <c r="O48" i="6"/>
  <c r="L49" i="6"/>
  <c r="P49" i="6" s="1"/>
  <c r="M49" i="6"/>
  <c r="Q49" i="6" s="1"/>
  <c r="T49" i="6" s="1"/>
  <c r="N49" i="6"/>
  <c r="O49" i="6"/>
  <c r="L50" i="6"/>
  <c r="P50" i="6" s="1"/>
  <c r="M50" i="6"/>
  <c r="Q50" i="6" s="1"/>
  <c r="T50" i="6" s="1"/>
  <c r="N50" i="6"/>
  <c r="O50" i="6"/>
  <c r="L51" i="6"/>
  <c r="P51" i="6" s="1"/>
  <c r="M51" i="6"/>
  <c r="Q51" i="6" s="1"/>
  <c r="T51" i="6" s="1"/>
  <c r="N51" i="6"/>
  <c r="O51" i="6"/>
  <c r="L52" i="6"/>
  <c r="P52" i="6" s="1"/>
  <c r="M52" i="6"/>
  <c r="Q52" i="6" s="1"/>
  <c r="T52" i="6" s="1"/>
  <c r="N52" i="6"/>
  <c r="O52" i="6"/>
  <c r="L53" i="6"/>
  <c r="P53" i="6" s="1"/>
  <c r="M53" i="6"/>
  <c r="Q53" i="6" s="1"/>
  <c r="T53" i="6" s="1"/>
  <c r="N53" i="6"/>
  <c r="O53" i="6"/>
  <c r="L54" i="6"/>
  <c r="P54" i="6" s="1"/>
  <c r="M54" i="6"/>
  <c r="Q54" i="6" s="1"/>
  <c r="T54" i="6" s="1"/>
  <c r="N54" i="6"/>
  <c r="O54" i="6"/>
  <c r="L55" i="6"/>
  <c r="P55" i="6" s="1"/>
  <c r="M55" i="6"/>
  <c r="Q55" i="6" s="1"/>
  <c r="T55" i="6" s="1"/>
  <c r="N55" i="6"/>
  <c r="O55" i="6"/>
  <c r="L56" i="6"/>
  <c r="P56" i="6" s="1"/>
  <c r="M56" i="6"/>
  <c r="Q56" i="6" s="1"/>
  <c r="T56" i="6" s="1"/>
  <c r="N56" i="6"/>
  <c r="O56" i="6"/>
  <c r="L57" i="6"/>
  <c r="P57" i="6" s="1"/>
  <c r="M57" i="6"/>
  <c r="Q57" i="6" s="1"/>
  <c r="T57" i="6" s="1"/>
  <c r="N57" i="6"/>
  <c r="O57" i="6"/>
  <c r="L58" i="6"/>
  <c r="P58" i="6" s="1"/>
  <c r="M58" i="6"/>
  <c r="Q58" i="6" s="1"/>
  <c r="T58" i="6" s="1"/>
  <c r="N58" i="6"/>
  <c r="O58" i="6"/>
  <c r="L59" i="6"/>
  <c r="P59" i="6" s="1"/>
  <c r="M59" i="6"/>
  <c r="Q59" i="6" s="1"/>
  <c r="T59" i="6" s="1"/>
  <c r="N59" i="6"/>
  <c r="O59" i="6"/>
  <c r="L60" i="6"/>
  <c r="P60" i="6" s="1"/>
  <c r="M60" i="6"/>
  <c r="Q60" i="6" s="1"/>
  <c r="T60" i="6" s="1"/>
  <c r="N60" i="6"/>
  <c r="O60" i="6"/>
  <c r="L61" i="6"/>
  <c r="P61" i="6" s="1"/>
  <c r="M61" i="6"/>
  <c r="Q61" i="6" s="1"/>
  <c r="T61" i="6" s="1"/>
  <c r="N61" i="6"/>
  <c r="O61" i="6"/>
  <c r="L62" i="6"/>
  <c r="P62" i="6" s="1"/>
  <c r="M62" i="6"/>
  <c r="Q62" i="6" s="1"/>
  <c r="T62" i="6" s="1"/>
  <c r="N62" i="6"/>
  <c r="O62" i="6"/>
  <c r="L63" i="6"/>
  <c r="P63" i="6" s="1"/>
  <c r="M63" i="6"/>
  <c r="Q63" i="6" s="1"/>
  <c r="T63" i="6" s="1"/>
  <c r="N63" i="6"/>
  <c r="O63" i="6"/>
  <c r="L64" i="6"/>
  <c r="P64" i="6" s="1"/>
  <c r="M64" i="6"/>
  <c r="Q64" i="6" s="1"/>
  <c r="T64" i="6" s="1"/>
  <c r="N64" i="6"/>
  <c r="O64" i="6"/>
  <c r="L65" i="6"/>
  <c r="P65" i="6" s="1"/>
  <c r="M65" i="6"/>
  <c r="Q65" i="6" s="1"/>
  <c r="T65" i="6" s="1"/>
  <c r="N65" i="6"/>
  <c r="O65" i="6"/>
  <c r="L66" i="6"/>
  <c r="P66" i="6" s="1"/>
  <c r="M66" i="6"/>
  <c r="Q66" i="6" s="1"/>
  <c r="T66" i="6" s="1"/>
  <c r="N66" i="6"/>
  <c r="O66" i="6"/>
  <c r="L67" i="6"/>
  <c r="P67" i="6" s="1"/>
  <c r="M67" i="6"/>
  <c r="Q67" i="6" s="1"/>
  <c r="T67" i="6" s="1"/>
  <c r="N67" i="6"/>
  <c r="O67" i="6"/>
  <c r="L68" i="6"/>
  <c r="P68" i="6" s="1"/>
  <c r="M68" i="6"/>
  <c r="Q68" i="6" s="1"/>
  <c r="T68" i="6" s="1"/>
  <c r="N68" i="6"/>
  <c r="O68" i="6"/>
  <c r="L69" i="6"/>
  <c r="P69" i="6" s="1"/>
  <c r="M69" i="6"/>
  <c r="Q69" i="6" s="1"/>
  <c r="T69" i="6" s="1"/>
  <c r="N69" i="6"/>
  <c r="O69" i="6"/>
  <c r="L70" i="6"/>
  <c r="P70" i="6" s="1"/>
  <c r="M70" i="6"/>
  <c r="Q70" i="6" s="1"/>
  <c r="T70" i="6" s="1"/>
  <c r="N70" i="6"/>
  <c r="O70" i="6"/>
  <c r="L71" i="6"/>
  <c r="P71" i="6" s="1"/>
  <c r="M71" i="6"/>
  <c r="Q71" i="6" s="1"/>
  <c r="T71" i="6" s="1"/>
  <c r="N71" i="6"/>
  <c r="O71" i="6"/>
  <c r="L72" i="6"/>
  <c r="P72" i="6" s="1"/>
  <c r="M72" i="6"/>
  <c r="Q72" i="6" s="1"/>
  <c r="T72" i="6" s="1"/>
  <c r="N72" i="6"/>
  <c r="O72" i="6"/>
  <c r="L73" i="6"/>
  <c r="P73" i="6" s="1"/>
  <c r="M73" i="6"/>
  <c r="Q73" i="6" s="1"/>
  <c r="T73" i="6" s="1"/>
  <c r="N73" i="6"/>
  <c r="O73" i="6"/>
  <c r="L74" i="6"/>
  <c r="P74" i="6" s="1"/>
  <c r="M74" i="6"/>
  <c r="Q74" i="6" s="1"/>
  <c r="T74" i="6" s="1"/>
  <c r="N74" i="6"/>
  <c r="O74" i="6"/>
  <c r="L75" i="6"/>
  <c r="P75" i="6" s="1"/>
  <c r="M75" i="6"/>
  <c r="Q75" i="6" s="1"/>
  <c r="T75" i="6" s="1"/>
  <c r="N75" i="6"/>
  <c r="O75" i="6"/>
  <c r="L76" i="6"/>
  <c r="P76" i="6" s="1"/>
  <c r="M76" i="6"/>
  <c r="Q76" i="6" s="1"/>
  <c r="T76" i="6" s="1"/>
  <c r="N76" i="6"/>
  <c r="O76" i="6"/>
  <c r="L77" i="6"/>
  <c r="P77" i="6" s="1"/>
  <c r="M77" i="6"/>
  <c r="Q77" i="6" s="1"/>
  <c r="T77" i="6" s="1"/>
  <c r="N77" i="6"/>
  <c r="O77" i="6"/>
  <c r="L78" i="6"/>
  <c r="P78" i="6" s="1"/>
  <c r="M78" i="6"/>
  <c r="Q78" i="6" s="1"/>
  <c r="T78" i="6" s="1"/>
  <c r="N78" i="6"/>
  <c r="O78" i="6"/>
  <c r="L79" i="6"/>
  <c r="P79" i="6" s="1"/>
  <c r="M79" i="6"/>
  <c r="Q79" i="6" s="1"/>
  <c r="T79" i="6" s="1"/>
  <c r="N79" i="6"/>
  <c r="O79" i="6"/>
  <c r="L80" i="6"/>
  <c r="P80" i="6" s="1"/>
  <c r="M80" i="6"/>
  <c r="Q80" i="6" s="1"/>
  <c r="T80" i="6" s="1"/>
  <c r="N80" i="6"/>
  <c r="O80" i="6"/>
  <c r="L81" i="6"/>
  <c r="P81" i="6" s="1"/>
  <c r="M81" i="6"/>
  <c r="Q81" i="6" s="1"/>
  <c r="T81" i="6" s="1"/>
  <c r="N81" i="6"/>
  <c r="O81" i="6"/>
  <c r="L82" i="6"/>
  <c r="P82" i="6" s="1"/>
  <c r="M82" i="6"/>
  <c r="Q82" i="6" s="1"/>
  <c r="T82" i="6" s="1"/>
  <c r="N82" i="6"/>
  <c r="O82" i="6"/>
  <c r="L83" i="6"/>
  <c r="P83" i="6" s="1"/>
  <c r="M83" i="6"/>
  <c r="Q83" i="6" s="1"/>
  <c r="T83" i="6" s="1"/>
  <c r="N83" i="6"/>
  <c r="O83" i="6"/>
  <c r="L84" i="6"/>
  <c r="P84" i="6" s="1"/>
  <c r="M84" i="6"/>
  <c r="Q84" i="6" s="1"/>
  <c r="T84" i="6" s="1"/>
  <c r="N84" i="6"/>
  <c r="O84" i="6"/>
  <c r="L85" i="6"/>
  <c r="P85" i="6" s="1"/>
  <c r="M85" i="6"/>
  <c r="Q85" i="6" s="1"/>
  <c r="T85" i="6" s="1"/>
  <c r="N85" i="6"/>
  <c r="O85" i="6"/>
  <c r="L86" i="6"/>
  <c r="P86" i="6" s="1"/>
  <c r="M86" i="6"/>
  <c r="Q86" i="6" s="1"/>
  <c r="T86" i="6" s="1"/>
  <c r="N86" i="6"/>
  <c r="O86" i="6"/>
  <c r="L87" i="6"/>
  <c r="P87" i="6" s="1"/>
  <c r="M87" i="6"/>
  <c r="Q87" i="6" s="1"/>
  <c r="T87" i="6" s="1"/>
  <c r="N87" i="6"/>
  <c r="O87" i="6"/>
  <c r="L88" i="6"/>
  <c r="P88" i="6" s="1"/>
  <c r="M88" i="6"/>
  <c r="Q88" i="6" s="1"/>
  <c r="T88" i="6" s="1"/>
  <c r="N88" i="6"/>
  <c r="O88" i="6"/>
  <c r="L89" i="6"/>
  <c r="P89" i="6" s="1"/>
  <c r="M89" i="6"/>
  <c r="Q89" i="6" s="1"/>
  <c r="T89" i="6" s="1"/>
  <c r="N89" i="6"/>
  <c r="O89" i="6"/>
  <c r="L90" i="6"/>
  <c r="P90" i="6" s="1"/>
  <c r="M90" i="6"/>
  <c r="Q90" i="6" s="1"/>
  <c r="T90" i="6" s="1"/>
  <c r="N90" i="6"/>
  <c r="O90" i="6"/>
  <c r="L91" i="6"/>
  <c r="P91" i="6" s="1"/>
  <c r="M91" i="6"/>
  <c r="Q91" i="6" s="1"/>
  <c r="T91" i="6" s="1"/>
  <c r="N91" i="6"/>
  <c r="O91" i="6"/>
  <c r="L92" i="6"/>
  <c r="P92" i="6" s="1"/>
  <c r="M92" i="6"/>
  <c r="Q92" i="6" s="1"/>
  <c r="T92" i="6" s="1"/>
  <c r="N92" i="6"/>
  <c r="O92" i="6"/>
  <c r="L93" i="6"/>
  <c r="P93" i="6" s="1"/>
  <c r="M93" i="6"/>
  <c r="Q93" i="6" s="1"/>
  <c r="T93" i="6" s="1"/>
  <c r="N93" i="6"/>
  <c r="O93" i="6"/>
  <c r="L94" i="6"/>
  <c r="P94" i="6" s="1"/>
  <c r="M94" i="6"/>
  <c r="Q94" i="6" s="1"/>
  <c r="T94" i="6" s="1"/>
  <c r="N94" i="6"/>
  <c r="O94" i="6"/>
  <c r="L95" i="6"/>
  <c r="P95" i="6" s="1"/>
  <c r="M95" i="6"/>
  <c r="Q95" i="6" s="1"/>
  <c r="T95" i="6" s="1"/>
  <c r="N95" i="6"/>
  <c r="O95" i="6"/>
  <c r="L96" i="6"/>
  <c r="P96" i="6" s="1"/>
  <c r="M96" i="6"/>
  <c r="Q96" i="6" s="1"/>
  <c r="T96" i="6" s="1"/>
  <c r="N96" i="6"/>
  <c r="O96" i="6"/>
  <c r="N97" i="6"/>
  <c r="O97" i="6"/>
  <c r="Q97" i="6"/>
  <c r="T97" i="6" s="1"/>
  <c r="L98" i="6"/>
  <c r="P98" i="6" s="1"/>
  <c r="M98" i="6"/>
  <c r="Q98" i="6" s="1"/>
  <c r="T98" i="6" s="1"/>
  <c r="N98" i="6"/>
  <c r="O98" i="6"/>
  <c r="L99" i="6"/>
  <c r="P99" i="6" s="1"/>
  <c r="M99" i="6"/>
  <c r="Q99" i="6" s="1"/>
  <c r="T99" i="6" s="1"/>
  <c r="N99" i="6"/>
  <c r="O99" i="6"/>
  <c r="N100" i="6"/>
  <c r="O100" i="6"/>
  <c r="Q100" i="6"/>
  <c r="T100" i="6" s="1"/>
  <c r="L101" i="6"/>
  <c r="P101" i="6" s="1"/>
  <c r="M101" i="6"/>
  <c r="Q101" i="6" s="1"/>
  <c r="T101" i="6" s="1"/>
  <c r="N101" i="6"/>
  <c r="O101" i="6"/>
  <c r="N102" i="6"/>
  <c r="O102" i="6"/>
  <c r="Q102" i="6"/>
  <c r="T102" i="6" s="1"/>
  <c r="L103" i="6"/>
  <c r="P103" i="6" s="1"/>
  <c r="M103" i="6"/>
  <c r="Q103" i="6" s="1"/>
  <c r="T103" i="6" s="1"/>
  <c r="N103" i="6"/>
  <c r="O103" i="6"/>
  <c r="L104" i="6"/>
  <c r="P104" i="6" s="1"/>
  <c r="M104" i="6"/>
  <c r="Q104" i="6" s="1"/>
  <c r="T104" i="6" s="1"/>
  <c r="N104" i="6"/>
  <c r="O104" i="6"/>
  <c r="L105" i="6"/>
  <c r="P105" i="6" s="1"/>
  <c r="M105" i="6"/>
  <c r="Q105" i="6" s="1"/>
  <c r="T105" i="6" s="1"/>
  <c r="N105" i="6"/>
  <c r="O105" i="6"/>
  <c r="L106" i="6"/>
  <c r="P106" i="6" s="1"/>
  <c r="M106" i="6"/>
  <c r="Q106" i="6" s="1"/>
  <c r="T106" i="6" s="1"/>
  <c r="N106" i="6"/>
  <c r="O106" i="6"/>
  <c r="L107" i="6"/>
  <c r="P107" i="6" s="1"/>
  <c r="M107" i="6"/>
  <c r="Q107" i="6" s="1"/>
  <c r="T107" i="6" s="1"/>
  <c r="N107" i="6"/>
  <c r="O107" i="6"/>
  <c r="L108" i="6"/>
  <c r="P108" i="6" s="1"/>
  <c r="M108" i="6"/>
  <c r="Q108" i="6" s="1"/>
  <c r="T108" i="6" s="1"/>
  <c r="N108" i="6"/>
  <c r="O108" i="6"/>
  <c r="L109" i="6"/>
  <c r="P109" i="6" s="1"/>
  <c r="M109" i="6"/>
  <c r="Q109" i="6" s="1"/>
  <c r="T109" i="6" s="1"/>
  <c r="N109" i="6"/>
  <c r="O109" i="6"/>
  <c r="L110" i="6"/>
  <c r="P110" i="6" s="1"/>
  <c r="M110" i="6"/>
  <c r="Q110" i="6" s="1"/>
  <c r="T110" i="6" s="1"/>
  <c r="N110" i="6"/>
  <c r="O110" i="6"/>
  <c r="L111" i="6"/>
  <c r="P111" i="6" s="1"/>
  <c r="M111" i="6"/>
  <c r="Q111" i="6" s="1"/>
  <c r="T111" i="6" s="1"/>
  <c r="N111" i="6"/>
  <c r="O111" i="6"/>
  <c r="L112" i="6"/>
  <c r="P112" i="6" s="1"/>
  <c r="M112" i="6"/>
  <c r="Q112" i="6" s="1"/>
  <c r="T112" i="6" s="1"/>
  <c r="N112" i="6"/>
  <c r="O112" i="6"/>
  <c r="L113" i="6"/>
  <c r="P113" i="6" s="1"/>
  <c r="M113" i="6"/>
  <c r="Q113" i="6" s="1"/>
  <c r="T113" i="6" s="1"/>
  <c r="N113" i="6"/>
  <c r="O113" i="6"/>
  <c r="L114" i="6"/>
  <c r="P114" i="6" s="1"/>
  <c r="M114" i="6"/>
  <c r="Q114" i="6" s="1"/>
  <c r="T114" i="6" s="1"/>
  <c r="N114" i="6"/>
  <c r="O114" i="6"/>
  <c r="L115" i="6"/>
  <c r="P115" i="6" s="1"/>
  <c r="M115" i="6"/>
  <c r="Q115" i="6" s="1"/>
  <c r="T115" i="6" s="1"/>
  <c r="N115" i="6"/>
  <c r="O115" i="6"/>
  <c r="L116" i="6"/>
  <c r="P116" i="6" s="1"/>
  <c r="M116" i="6"/>
  <c r="Q116" i="6" s="1"/>
  <c r="T116" i="6" s="1"/>
  <c r="N116" i="6"/>
  <c r="O116" i="6"/>
  <c r="L117" i="6"/>
  <c r="P117" i="6" s="1"/>
  <c r="M117" i="6"/>
  <c r="Q117" i="6" s="1"/>
  <c r="T117" i="6" s="1"/>
  <c r="N117" i="6"/>
  <c r="O117" i="6"/>
  <c r="L118" i="6"/>
  <c r="P118" i="6" s="1"/>
  <c r="M118" i="6"/>
  <c r="Q118" i="6" s="1"/>
  <c r="T118" i="6" s="1"/>
  <c r="N118" i="6"/>
  <c r="O118" i="6"/>
  <c r="L119" i="6"/>
  <c r="P119" i="6" s="1"/>
  <c r="M119" i="6"/>
  <c r="Q119" i="6" s="1"/>
  <c r="T119" i="6" s="1"/>
  <c r="N119" i="6"/>
  <c r="O119" i="6"/>
  <c r="L120" i="6"/>
  <c r="P120" i="6" s="1"/>
  <c r="M120" i="6"/>
  <c r="Q120" i="6" s="1"/>
  <c r="T120" i="6" s="1"/>
  <c r="N120" i="6"/>
  <c r="O120" i="6"/>
  <c r="L121" i="6"/>
  <c r="P121" i="6" s="1"/>
  <c r="M121" i="6"/>
  <c r="Q121" i="6" s="1"/>
  <c r="T121" i="6" s="1"/>
  <c r="N121" i="6"/>
  <c r="O121" i="6"/>
  <c r="L122" i="6"/>
  <c r="P122" i="6" s="1"/>
  <c r="M122" i="6"/>
  <c r="Q122" i="6" s="1"/>
  <c r="T122" i="6" s="1"/>
  <c r="N122" i="6"/>
  <c r="O122" i="6"/>
  <c r="L123" i="6"/>
  <c r="P123" i="6" s="1"/>
  <c r="M123" i="6"/>
  <c r="Q123" i="6" s="1"/>
  <c r="T123" i="6" s="1"/>
  <c r="N123" i="6"/>
  <c r="O123" i="6"/>
  <c r="L124" i="6"/>
  <c r="P124" i="6" s="1"/>
  <c r="M124" i="6"/>
  <c r="Q124" i="6" s="1"/>
  <c r="T124" i="6" s="1"/>
  <c r="N124" i="6"/>
  <c r="O124" i="6"/>
  <c r="L125" i="6"/>
  <c r="P125" i="6" s="1"/>
  <c r="M125" i="6"/>
  <c r="Q125" i="6" s="1"/>
  <c r="T125" i="6" s="1"/>
  <c r="N125" i="6"/>
  <c r="O125" i="6"/>
  <c r="L126" i="6"/>
  <c r="P126" i="6" s="1"/>
  <c r="M126" i="6"/>
  <c r="Q126" i="6" s="1"/>
  <c r="T126" i="6" s="1"/>
  <c r="N126" i="6"/>
  <c r="O126" i="6"/>
  <c r="L127" i="6"/>
  <c r="P127" i="6" s="1"/>
  <c r="M127" i="6"/>
  <c r="Q127" i="6" s="1"/>
  <c r="T127" i="6" s="1"/>
  <c r="N127" i="6"/>
  <c r="O127" i="6"/>
  <c r="L128" i="6"/>
  <c r="P128" i="6" s="1"/>
  <c r="M128" i="6"/>
  <c r="Q128" i="6" s="1"/>
  <c r="T128" i="6" s="1"/>
  <c r="N128" i="6"/>
  <c r="O128" i="6"/>
  <c r="L129" i="6"/>
  <c r="P129" i="6" s="1"/>
  <c r="M129" i="6"/>
  <c r="Q129" i="6" s="1"/>
  <c r="T129" i="6" s="1"/>
  <c r="N129" i="6"/>
  <c r="O129" i="6"/>
  <c r="L130" i="6"/>
  <c r="P130" i="6" s="1"/>
  <c r="M130" i="6"/>
  <c r="Q130" i="6" s="1"/>
  <c r="T130" i="6" s="1"/>
  <c r="N130" i="6"/>
  <c r="O130" i="6"/>
  <c r="L131" i="6"/>
  <c r="P131" i="6" s="1"/>
  <c r="M131" i="6"/>
  <c r="Q131" i="6" s="1"/>
  <c r="T131" i="6" s="1"/>
  <c r="N131" i="6"/>
  <c r="O131" i="6"/>
  <c r="L132" i="6"/>
  <c r="P132" i="6" s="1"/>
  <c r="M132" i="6"/>
  <c r="Q132" i="6" s="1"/>
  <c r="T132" i="6" s="1"/>
  <c r="N132" i="6"/>
  <c r="O132" i="6"/>
  <c r="L133" i="6"/>
  <c r="P133" i="6" s="1"/>
  <c r="M133" i="6"/>
  <c r="Q133" i="6" s="1"/>
  <c r="T133" i="6" s="1"/>
  <c r="N133" i="6"/>
  <c r="O133" i="6"/>
  <c r="L134" i="6"/>
  <c r="P134" i="6" s="1"/>
  <c r="M134" i="6"/>
  <c r="Q134" i="6" s="1"/>
  <c r="T134" i="6" s="1"/>
  <c r="N134" i="6"/>
  <c r="O134" i="6"/>
  <c r="L135" i="6"/>
  <c r="P135" i="6" s="1"/>
  <c r="M135" i="6"/>
  <c r="Q135" i="6" s="1"/>
  <c r="T135" i="6" s="1"/>
  <c r="N135" i="6"/>
  <c r="O135" i="6"/>
  <c r="L136" i="6"/>
  <c r="P136" i="6" s="1"/>
  <c r="M136" i="6"/>
  <c r="Q136" i="6" s="1"/>
  <c r="T136" i="6" s="1"/>
  <c r="N136" i="6"/>
  <c r="O136" i="6"/>
  <c r="L137" i="6"/>
  <c r="P137" i="6" s="1"/>
  <c r="M137" i="6"/>
  <c r="Q137" i="6" s="1"/>
  <c r="T137" i="6" s="1"/>
  <c r="N137" i="6"/>
  <c r="O137" i="6"/>
  <c r="L138" i="6"/>
  <c r="P138" i="6" s="1"/>
  <c r="M138" i="6"/>
  <c r="Q138" i="6" s="1"/>
  <c r="T138" i="6" s="1"/>
  <c r="N138" i="6"/>
  <c r="O138" i="6"/>
  <c r="L139" i="6"/>
  <c r="P139" i="6" s="1"/>
  <c r="M139" i="6"/>
  <c r="Q139" i="6" s="1"/>
  <c r="T139" i="6" s="1"/>
  <c r="N139" i="6"/>
  <c r="O139" i="6"/>
  <c r="L140" i="6"/>
  <c r="P140" i="6" s="1"/>
  <c r="M140" i="6"/>
  <c r="Q140" i="6" s="1"/>
  <c r="T140" i="6" s="1"/>
  <c r="N140" i="6"/>
  <c r="O140" i="6"/>
  <c r="L141" i="6"/>
  <c r="P141" i="6" s="1"/>
  <c r="M141" i="6"/>
  <c r="Q141" i="6" s="1"/>
  <c r="T141" i="6" s="1"/>
  <c r="N141" i="6"/>
  <c r="O141" i="6"/>
  <c r="L142" i="6"/>
  <c r="P142" i="6" s="1"/>
  <c r="M142" i="6"/>
  <c r="Q142" i="6" s="1"/>
  <c r="T142" i="6" s="1"/>
  <c r="N142" i="6"/>
  <c r="O142" i="6"/>
  <c r="L143" i="6"/>
  <c r="P143" i="6" s="1"/>
  <c r="M143" i="6"/>
  <c r="Q143" i="6" s="1"/>
  <c r="T143" i="6" s="1"/>
  <c r="N143" i="6"/>
  <c r="O143" i="6"/>
  <c r="L144" i="6"/>
  <c r="P144" i="6" s="1"/>
  <c r="M144" i="6"/>
  <c r="Q144" i="6" s="1"/>
  <c r="T144" i="6" s="1"/>
  <c r="N144" i="6"/>
  <c r="O144" i="6"/>
  <c r="L145" i="6"/>
  <c r="P145" i="6" s="1"/>
  <c r="M145" i="6"/>
  <c r="Q145" i="6" s="1"/>
  <c r="T145" i="6" s="1"/>
  <c r="N145" i="6"/>
  <c r="O145" i="6"/>
  <c r="L146" i="6"/>
  <c r="P146" i="6" s="1"/>
  <c r="M146" i="6"/>
  <c r="Q146" i="6" s="1"/>
  <c r="T146" i="6" s="1"/>
  <c r="N146" i="6"/>
  <c r="O146" i="6"/>
  <c r="L147" i="6"/>
  <c r="P147" i="6" s="1"/>
  <c r="M147" i="6"/>
  <c r="Q147" i="6" s="1"/>
  <c r="T147" i="6" s="1"/>
  <c r="N147" i="6"/>
  <c r="O147" i="6"/>
  <c r="L148" i="6"/>
  <c r="P148" i="6" s="1"/>
  <c r="M148" i="6"/>
  <c r="Q148" i="6" s="1"/>
  <c r="T148" i="6" s="1"/>
  <c r="N148" i="6"/>
  <c r="O148" i="6"/>
  <c r="L149" i="6"/>
  <c r="P149" i="6" s="1"/>
  <c r="M149" i="6"/>
  <c r="Q149" i="6" s="1"/>
  <c r="T149" i="6" s="1"/>
  <c r="N149" i="6"/>
  <c r="O149" i="6"/>
  <c r="L150" i="6"/>
  <c r="P150" i="6" s="1"/>
  <c r="M150" i="6"/>
  <c r="Q150" i="6" s="1"/>
  <c r="T150" i="6" s="1"/>
  <c r="N150" i="6"/>
  <c r="O150" i="6"/>
  <c r="L151" i="6"/>
  <c r="P151" i="6" s="1"/>
  <c r="M151" i="6"/>
  <c r="Q151" i="6" s="1"/>
  <c r="T151" i="6" s="1"/>
  <c r="N151" i="6"/>
  <c r="O151" i="6"/>
  <c r="L152" i="6"/>
  <c r="P152" i="6" s="1"/>
  <c r="M152" i="6"/>
  <c r="Q152" i="6" s="1"/>
  <c r="T152" i="6" s="1"/>
  <c r="N152" i="6"/>
  <c r="O152" i="6"/>
  <c r="L153" i="6"/>
  <c r="P153" i="6" s="1"/>
  <c r="M153" i="6"/>
  <c r="Q153" i="6" s="1"/>
  <c r="T153" i="6" s="1"/>
  <c r="N153" i="6"/>
  <c r="O153" i="6"/>
  <c r="L154" i="6"/>
  <c r="P154" i="6" s="1"/>
  <c r="M154" i="6"/>
  <c r="Q154" i="6" s="1"/>
  <c r="T154" i="6" s="1"/>
  <c r="N154" i="6"/>
  <c r="O154" i="6"/>
  <c r="L155" i="6"/>
  <c r="P155" i="6" s="1"/>
  <c r="M155" i="6"/>
  <c r="Q155" i="6" s="1"/>
  <c r="T155" i="6" s="1"/>
  <c r="N155" i="6"/>
  <c r="O155" i="6"/>
  <c r="L156" i="6"/>
  <c r="P156" i="6" s="1"/>
  <c r="M156" i="6"/>
  <c r="Q156" i="6" s="1"/>
  <c r="T156" i="6" s="1"/>
  <c r="N156" i="6"/>
  <c r="O156" i="6"/>
  <c r="L157" i="6"/>
  <c r="P157" i="6" s="1"/>
  <c r="M157" i="6"/>
  <c r="Q157" i="6" s="1"/>
  <c r="T157" i="6" s="1"/>
  <c r="N157" i="6"/>
  <c r="O157" i="6"/>
  <c r="L158" i="6"/>
  <c r="P158" i="6" s="1"/>
  <c r="M158" i="6"/>
  <c r="Q158" i="6" s="1"/>
  <c r="T158" i="6" s="1"/>
  <c r="N158" i="6"/>
  <c r="O158" i="6"/>
  <c r="L159" i="6"/>
  <c r="P159" i="6" s="1"/>
  <c r="M159" i="6"/>
  <c r="Q159" i="6" s="1"/>
  <c r="T159" i="6" s="1"/>
  <c r="N159" i="6"/>
  <c r="O159" i="6"/>
  <c r="L160" i="6"/>
  <c r="P160" i="6" s="1"/>
  <c r="M160" i="6"/>
  <c r="Q160" i="6" s="1"/>
  <c r="T160" i="6" s="1"/>
  <c r="N160" i="6"/>
  <c r="O160" i="6"/>
  <c r="N161" i="6"/>
  <c r="O161" i="6"/>
  <c r="Q161" i="6"/>
  <c r="T161" i="6" s="1"/>
  <c r="L162" i="6"/>
  <c r="P162" i="6" s="1"/>
  <c r="M162" i="6"/>
  <c r="Q162" i="6" s="1"/>
  <c r="T162" i="6" s="1"/>
  <c r="N162" i="6"/>
  <c r="O162" i="6"/>
  <c r="L163" i="6"/>
  <c r="P163" i="6" s="1"/>
  <c r="M163" i="6"/>
  <c r="Q163" i="6" s="1"/>
  <c r="T163" i="6" s="1"/>
  <c r="N163" i="6"/>
  <c r="O163" i="6"/>
  <c r="L164" i="6"/>
  <c r="P164" i="6" s="1"/>
  <c r="M164" i="6"/>
  <c r="Q164" i="6" s="1"/>
  <c r="T164" i="6" s="1"/>
  <c r="N164" i="6"/>
  <c r="O164" i="6"/>
  <c r="L165" i="6"/>
  <c r="P165" i="6" s="1"/>
  <c r="M165" i="6"/>
  <c r="Q165" i="6" s="1"/>
  <c r="T165" i="6" s="1"/>
  <c r="N165" i="6"/>
  <c r="O165" i="6"/>
  <c r="L166" i="6"/>
  <c r="P166" i="6" s="1"/>
  <c r="M166" i="6"/>
  <c r="Q166" i="6" s="1"/>
  <c r="T166" i="6" s="1"/>
  <c r="N166" i="6"/>
  <c r="O166" i="6"/>
  <c r="L167" i="6"/>
  <c r="P167" i="6" s="1"/>
  <c r="M167" i="6"/>
  <c r="Q167" i="6" s="1"/>
  <c r="T167" i="6" s="1"/>
  <c r="N167" i="6"/>
  <c r="O167" i="6"/>
  <c r="L168" i="6"/>
  <c r="P168" i="6" s="1"/>
  <c r="M168" i="6"/>
  <c r="Q168" i="6" s="1"/>
  <c r="T168" i="6" s="1"/>
  <c r="N168" i="6"/>
  <c r="O168" i="6"/>
  <c r="L169" i="6"/>
  <c r="P169" i="6" s="1"/>
  <c r="M169" i="6"/>
  <c r="Q169" i="6" s="1"/>
  <c r="T169" i="6" s="1"/>
  <c r="N169" i="6"/>
  <c r="O169" i="6"/>
  <c r="L170" i="6"/>
  <c r="P170" i="6" s="1"/>
  <c r="M170" i="6"/>
  <c r="Q170" i="6" s="1"/>
  <c r="T170" i="6" s="1"/>
  <c r="N170" i="6"/>
  <c r="O170" i="6"/>
  <c r="L171" i="6"/>
  <c r="P171" i="6" s="1"/>
  <c r="M171" i="6"/>
  <c r="Q171" i="6" s="1"/>
  <c r="T171" i="6" s="1"/>
  <c r="N171" i="6"/>
  <c r="O171" i="6"/>
  <c r="L172" i="6"/>
  <c r="P172" i="6" s="1"/>
  <c r="M172" i="6"/>
  <c r="Q172" i="6" s="1"/>
  <c r="T172" i="6" s="1"/>
  <c r="N172" i="6"/>
  <c r="O172" i="6"/>
  <c r="L173" i="6"/>
  <c r="P173" i="6" s="1"/>
  <c r="M173" i="6"/>
  <c r="Q173" i="6" s="1"/>
  <c r="T173" i="6" s="1"/>
  <c r="N173" i="6"/>
  <c r="O173" i="6"/>
  <c r="Q174" i="6"/>
  <c r="T174" i="6" s="1"/>
  <c r="N174" i="6"/>
  <c r="O174" i="6"/>
  <c r="L175" i="6"/>
  <c r="P175" i="6" s="1"/>
  <c r="M175" i="6"/>
  <c r="Q175" i="6" s="1"/>
  <c r="T175" i="6" s="1"/>
  <c r="N175" i="6"/>
  <c r="O175" i="6"/>
  <c r="O2" i="6"/>
  <c r="N2" i="6"/>
  <c r="M2" i="6"/>
  <c r="Q2" i="6" s="1"/>
  <c r="T2" i="6" s="1"/>
  <c r="L2" i="6"/>
  <c r="P2" i="6" s="1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2" i="6"/>
  <c r="E180" i="5"/>
  <c r="N6" i="5"/>
  <c r="L101" i="5"/>
  <c r="P101" i="5" s="1"/>
  <c r="L7" i="5"/>
  <c r="P7" i="5" s="1"/>
  <c r="M7" i="5"/>
  <c r="Q7" i="5" s="1"/>
  <c r="N7" i="5"/>
  <c r="O7" i="5"/>
  <c r="S7" i="5"/>
  <c r="L8" i="5"/>
  <c r="P8" i="5" s="1"/>
  <c r="M8" i="5"/>
  <c r="Q8" i="5" s="1"/>
  <c r="N8" i="5"/>
  <c r="O8" i="5"/>
  <c r="S8" i="5"/>
  <c r="L9" i="5"/>
  <c r="P9" i="5" s="1"/>
  <c r="M9" i="5"/>
  <c r="Q9" i="5" s="1"/>
  <c r="N9" i="5"/>
  <c r="O9" i="5"/>
  <c r="S9" i="5"/>
  <c r="L10" i="5"/>
  <c r="P10" i="5" s="1"/>
  <c r="M10" i="5"/>
  <c r="Q10" i="5" s="1"/>
  <c r="N10" i="5"/>
  <c r="O10" i="5"/>
  <c r="S10" i="5"/>
  <c r="L11" i="5"/>
  <c r="P11" i="5" s="1"/>
  <c r="M11" i="5"/>
  <c r="Q11" i="5" s="1"/>
  <c r="N11" i="5"/>
  <c r="O11" i="5"/>
  <c r="S11" i="5"/>
  <c r="L12" i="5"/>
  <c r="P12" i="5" s="1"/>
  <c r="M12" i="5"/>
  <c r="Q12" i="5" s="1"/>
  <c r="N12" i="5"/>
  <c r="O12" i="5"/>
  <c r="S12" i="5"/>
  <c r="L13" i="5"/>
  <c r="P13" i="5" s="1"/>
  <c r="M13" i="5"/>
  <c r="Q13" i="5" s="1"/>
  <c r="N13" i="5"/>
  <c r="O13" i="5"/>
  <c r="S13" i="5"/>
  <c r="L14" i="5"/>
  <c r="P14" i="5" s="1"/>
  <c r="M14" i="5"/>
  <c r="Q14" i="5" s="1"/>
  <c r="N14" i="5"/>
  <c r="O14" i="5"/>
  <c r="S14" i="5"/>
  <c r="L15" i="5"/>
  <c r="P15" i="5" s="1"/>
  <c r="M15" i="5"/>
  <c r="Q15" i="5" s="1"/>
  <c r="N15" i="5"/>
  <c r="O15" i="5"/>
  <c r="S15" i="5"/>
  <c r="L16" i="5"/>
  <c r="P16" i="5" s="1"/>
  <c r="M16" i="5"/>
  <c r="N16" i="5"/>
  <c r="O16" i="5"/>
  <c r="Q16" i="5"/>
  <c r="S16" i="5"/>
  <c r="L17" i="5"/>
  <c r="P17" i="5" s="1"/>
  <c r="M17" i="5"/>
  <c r="Q17" i="5" s="1"/>
  <c r="N17" i="5"/>
  <c r="O17" i="5"/>
  <c r="S17" i="5"/>
  <c r="L18" i="5"/>
  <c r="P18" i="5" s="1"/>
  <c r="M18" i="5"/>
  <c r="Q18" i="5" s="1"/>
  <c r="N18" i="5"/>
  <c r="O18" i="5"/>
  <c r="S18" i="5"/>
  <c r="L19" i="5"/>
  <c r="P19" i="5" s="1"/>
  <c r="M19" i="5"/>
  <c r="Q19" i="5" s="1"/>
  <c r="N19" i="5"/>
  <c r="O19" i="5"/>
  <c r="S19" i="5"/>
  <c r="L20" i="5"/>
  <c r="P20" i="5" s="1"/>
  <c r="M20" i="5"/>
  <c r="Q20" i="5" s="1"/>
  <c r="N20" i="5"/>
  <c r="O20" i="5"/>
  <c r="S20" i="5"/>
  <c r="L21" i="5"/>
  <c r="P21" i="5" s="1"/>
  <c r="M21" i="5"/>
  <c r="Q21" i="5" s="1"/>
  <c r="N21" i="5"/>
  <c r="O21" i="5"/>
  <c r="S21" i="5"/>
  <c r="L22" i="5"/>
  <c r="P22" i="5" s="1"/>
  <c r="M22" i="5"/>
  <c r="Q22" i="5" s="1"/>
  <c r="N22" i="5"/>
  <c r="O22" i="5"/>
  <c r="S22" i="5"/>
  <c r="L23" i="5"/>
  <c r="P23" i="5" s="1"/>
  <c r="M23" i="5"/>
  <c r="Q23" i="5" s="1"/>
  <c r="N23" i="5"/>
  <c r="O23" i="5"/>
  <c r="S23" i="5"/>
  <c r="L24" i="5"/>
  <c r="P24" i="5" s="1"/>
  <c r="M24" i="5"/>
  <c r="Q24" i="5" s="1"/>
  <c r="N24" i="5"/>
  <c r="O24" i="5"/>
  <c r="S24" i="5"/>
  <c r="L25" i="5"/>
  <c r="M25" i="5"/>
  <c r="Q25" i="5" s="1"/>
  <c r="N25" i="5"/>
  <c r="O25" i="5"/>
  <c r="P25" i="5"/>
  <c r="S25" i="5"/>
  <c r="L26" i="5"/>
  <c r="P26" i="5" s="1"/>
  <c r="M26" i="5"/>
  <c r="Q26" i="5" s="1"/>
  <c r="N26" i="5"/>
  <c r="O26" i="5"/>
  <c r="S26" i="5"/>
  <c r="L27" i="5"/>
  <c r="P27" i="5" s="1"/>
  <c r="M27" i="5"/>
  <c r="Q27" i="5" s="1"/>
  <c r="N27" i="5"/>
  <c r="O27" i="5"/>
  <c r="S27" i="5"/>
  <c r="L28" i="5"/>
  <c r="P28" i="5" s="1"/>
  <c r="M28" i="5"/>
  <c r="Q28" i="5" s="1"/>
  <c r="N28" i="5"/>
  <c r="O28" i="5"/>
  <c r="S28" i="5"/>
  <c r="L29" i="5"/>
  <c r="P29" i="5" s="1"/>
  <c r="M29" i="5"/>
  <c r="Q29" i="5" s="1"/>
  <c r="N29" i="5"/>
  <c r="O29" i="5"/>
  <c r="S29" i="5"/>
  <c r="L30" i="5"/>
  <c r="P30" i="5" s="1"/>
  <c r="M30" i="5"/>
  <c r="Q30" i="5" s="1"/>
  <c r="N30" i="5"/>
  <c r="O30" i="5"/>
  <c r="S30" i="5"/>
  <c r="L31" i="5"/>
  <c r="P31" i="5" s="1"/>
  <c r="M31" i="5"/>
  <c r="Q31" i="5" s="1"/>
  <c r="N31" i="5"/>
  <c r="O31" i="5"/>
  <c r="S31" i="5"/>
  <c r="L32" i="5"/>
  <c r="P32" i="5" s="1"/>
  <c r="M32" i="5"/>
  <c r="Q32" i="5" s="1"/>
  <c r="N32" i="5"/>
  <c r="O32" i="5"/>
  <c r="S32" i="5"/>
  <c r="L33" i="5"/>
  <c r="P33" i="5" s="1"/>
  <c r="M33" i="5"/>
  <c r="Q33" i="5" s="1"/>
  <c r="N33" i="5"/>
  <c r="O33" i="5"/>
  <c r="S33" i="5"/>
  <c r="L34" i="5"/>
  <c r="P34" i="5" s="1"/>
  <c r="M34" i="5"/>
  <c r="Q34" i="5" s="1"/>
  <c r="N34" i="5"/>
  <c r="O34" i="5"/>
  <c r="S34" i="5"/>
  <c r="L35" i="5"/>
  <c r="P35" i="5" s="1"/>
  <c r="M35" i="5"/>
  <c r="Q35" i="5" s="1"/>
  <c r="N35" i="5"/>
  <c r="O35" i="5"/>
  <c r="S35" i="5"/>
  <c r="L36" i="5"/>
  <c r="P36" i="5" s="1"/>
  <c r="M36" i="5"/>
  <c r="Q36" i="5" s="1"/>
  <c r="N36" i="5"/>
  <c r="O36" i="5"/>
  <c r="S36" i="5"/>
  <c r="L37" i="5"/>
  <c r="P37" i="5" s="1"/>
  <c r="M37" i="5"/>
  <c r="Q37" i="5" s="1"/>
  <c r="N37" i="5"/>
  <c r="O37" i="5"/>
  <c r="S37" i="5"/>
  <c r="L38" i="5"/>
  <c r="P38" i="5" s="1"/>
  <c r="M38" i="5"/>
  <c r="Q38" i="5" s="1"/>
  <c r="N38" i="5"/>
  <c r="O38" i="5"/>
  <c r="S38" i="5"/>
  <c r="L39" i="5"/>
  <c r="P39" i="5" s="1"/>
  <c r="M39" i="5"/>
  <c r="Q39" i="5" s="1"/>
  <c r="N39" i="5"/>
  <c r="O39" i="5"/>
  <c r="S39" i="5"/>
  <c r="L40" i="5"/>
  <c r="P40" i="5" s="1"/>
  <c r="M40" i="5"/>
  <c r="Q40" i="5" s="1"/>
  <c r="N40" i="5"/>
  <c r="O40" i="5"/>
  <c r="S40" i="5"/>
  <c r="L41" i="5"/>
  <c r="P41" i="5" s="1"/>
  <c r="M41" i="5"/>
  <c r="Q41" i="5" s="1"/>
  <c r="N41" i="5"/>
  <c r="O41" i="5"/>
  <c r="S41" i="5"/>
  <c r="L42" i="5"/>
  <c r="P42" i="5" s="1"/>
  <c r="M42" i="5"/>
  <c r="Q42" i="5" s="1"/>
  <c r="N42" i="5"/>
  <c r="O42" i="5"/>
  <c r="S42" i="5"/>
  <c r="L43" i="5"/>
  <c r="P43" i="5" s="1"/>
  <c r="M43" i="5"/>
  <c r="Q43" i="5" s="1"/>
  <c r="N43" i="5"/>
  <c r="O43" i="5"/>
  <c r="S43" i="5"/>
  <c r="L44" i="5"/>
  <c r="P44" i="5" s="1"/>
  <c r="M44" i="5"/>
  <c r="Q44" i="5" s="1"/>
  <c r="N44" i="5"/>
  <c r="O44" i="5"/>
  <c r="S44" i="5"/>
  <c r="L45" i="5"/>
  <c r="P45" i="5" s="1"/>
  <c r="M45" i="5"/>
  <c r="Q45" i="5" s="1"/>
  <c r="N45" i="5"/>
  <c r="O45" i="5"/>
  <c r="S45" i="5"/>
  <c r="L46" i="5"/>
  <c r="P46" i="5" s="1"/>
  <c r="M46" i="5"/>
  <c r="Q46" i="5" s="1"/>
  <c r="N46" i="5"/>
  <c r="O46" i="5"/>
  <c r="S46" i="5"/>
  <c r="L47" i="5"/>
  <c r="P47" i="5" s="1"/>
  <c r="M47" i="5"/>
  <c r="Q47" i="5" s="1"/>
  <c r="N47" i="5"/>
  <c r="O47" i="5"/>
  <c r="S47" i="5"/>
  <c r="L48" i="5"/>
  <c r="P48" i="5" s="1"/>
  <c r="M48" i="5"/>
  <c r="Q48" i="5" s="1"/>
  <c r="N48" i="5"/>
  <c r="O48" i="5"/>
  <c r="S48" i="5"/>
  <c r="L49" i="5"/>
  <c r="P49" i="5" s="1"/>
  <c r="M49" i="5"/>
  <c r="Q49" i="5" s="1"/>
  <c r="N49" i="5"/>
  <c r="O49" i="5"/>
  <c r="S49" i="5"/>
  <c r="L50" i="5"/>
  <c r="P50" i="5" s="1"/>
  <c r="M50" i="5"/>
  <c r="Q50" i="5" s="1"/>
  <c r="N50" i="5"/>
  <c r="O50" i="5"/>
  <c r="S50" i="5"/>
  <c r="L51" i="5"/>
  <c r="P51" i="5" s="1"/>
  <c r="M51" i="5"/>
  <c r="Q51" i="5" s="1"/>
  <c r="N51" i="5"/>
  <c r="O51" i="5"/>
  <c r="S51" i="5"/>
  <c r="L52" i="5"/>
  <c r="P52" i="5" s="1"/>
  <c r="M52" i="5"/>
  <c r="Q52" i="5" s="1"/>
  <c r="N52" i="5"/>
  <c r="O52" i="5"/>
  <c r="S52" i="5"/>
  <c r="L53" i="5"/>
  <c r="P53" i="5" s="1"/>
  <c r="M53" i="5"/>
  <c r="Q53" i="5" s="1"/>
  <c r="N53" i="5"/>
  <c r="O53" i="5"/>
  <c r="S53" i="5"/>
  <c r="L54" i="5"/>
  <c r="P54" i="5" s="1"/>
  <c r="M54" i="5"/>
  <c r="Q54" i="5" s="1"/>
  <c r="N54" i="5"/>
  <c r="O54" i="5"/>
  <c r="S54" i="5"/>
  <c r="L55" i="5"/>
  <c r="M55" i="5"/>
  <c r="Q55" i="5" s="1"/>
  <c r="N55" i="5"/>
  <c r="O55" i="5"/>
  <c r="P55" i="5"/>
  <c r="S55" i="5"/>
  <c r="L56" i="5"/>
  <c r="P56" i="5" s="1"/>
  <c r="M56" i="5"/>
  <c r="Q56" i="5" s="1"/>
  <c r="N56" i="5"/>
  <c r="O56" i="5"/>
  <c r="S56" i="5"/>
  <c r="L57" i="5"/>
  <c r="P57" i="5" s="1"/>
  <c r="M57" i="5"/>
  <c r="Q57" i="5" s="1"/>
  <c r="N57" i="5"/>
  <c r="O57" i="5"/>
  <c r="S57" i="5"/>
  <c r="L58" i="5"/>
  <c r="P58" i="5" s="1"/>
  <c r="M58" i="5"/>
  <c r="Q58" i="5" s="1"/>
  <c r="N58" i="5"/>
  <c r="O58" i="5"/>
  <c r="S58" i="5"/>
  <c r="L59" i="5"/>
  <c r="P59" i="5" s="1"/>
  <c r="M59" i="5"/>
  <c r="Q59" i="5" s="1"/>
  <c r="N59" i="5"/>
  <c r="O59" i="5"/>
  <c r="S59" i="5"/>
  <c r="L60" i="5"/>
  <c r="P60" i="5" s="1"/>
  <c r="M60" i="5"/>
  <c r="Q60" i="5" s="1"/>
  <c r="N60" i="5"/>
  <c r="O60" i="5"/>
  <c r="S60" i="5"/>
  <c r="L61" i="5"/>
  <c r="P61" i="5" s="1"/>
  <c r="M61" i="5"/>
  <c r="Q61" i="5" s="1"/>
  <c r="N61" i="5"/>
  <c r="O61" i="5"/>
  <c r="S61" i="5"/>
  <c r="L62" i="5"/>
  <c r="P62" i="5" s="1"/>
  <c r="M62" i="5"/>
  <c r="Q62" i="5" s="1"/>
  <c r="N62" i="5"/>
  <c r="O62" i="5"/>
  <c r="S62" i="5"/>
  <c r="L63" i="5"/>
  <c r="P63" i="5" s="1"/>
  <c r="M63" i="5"/>
  <c r="Q63" i="5" s="1"/>
  <c r="N63" i="5"/>
  <c r="O63" i="5"/>
  <c r="S63" i="5"/>
  <c r="L64" i="5"/>
  <c r="P64" i="5" s="1"/>
  <c r="M64" i="5"/>
  <c r="Q64" i="5" s="1"/>
  <c r="N64" i="5"/>
  <c r="O64" i="5"/>
  <c r="S64" i="5"/>
  <c r="L65" i="5"/>
  <c r="P65" i="5" s="1"/>
  <c r="M65" i="5"/>
  <c r="Q65" i="5" s="1"/>
  <c r="N65" i="5"/>
  <c r="O65" i="5"/>
  <c r="S65" i="5"/>
  <c r="L66" i="5"/>
  <c r="P66" i="5" s="1"/>
  <c r="M66" i="5"/>
  <c r="Q66" i="5" s="1"/>
  <c r="N66" i="5"/>
  <c r="O66" i="5"/>
  <c r="S66" i="5"/>
  <c r="L67" i="5"/>
  <c r="P67" i="5" s="1"/>
  <c r="M67" i="5"/>
  <c r="Q67" i="5" s="1"/>
  <c r="N67" i="5"/>
  <c r="O67" i="5"/>
  <c r="S67" i="5"/>
  <c r="L68" i="5"/>
  <c r="P68" i="5" s="1"/>
  <c r="M68" i="5"/>
  <c r="Q68" i="5" s="1"/>
  <c r="N68" i="5"/>
  <c r="O68" i="5"/>
  <c r="S68" i="5"/>
  <c r="L69" i="5"/>
  <c r="P69" i="5" s="1"/>
  <c r="M69" i="5"/>
  <c r="N69" i="5"/>
  <c r="O69" i="5"/>
  <c r="Q69" i="5"/>
  <c r="S69" i="5"/>
  <c r="L70" i="5"/>
  <c r="P70" i="5" s="1"/>
  <c r="M70" i="5"/>
  <c r="Q70" i="5" s="1"/>
  <c r="N70" i="5"/>
  <c r="O70" i="5"/>
  <c r="S70" i="5"/>
  <c r="L71" i="5"/>
  <c r="P71" i="5" s="1"/>
  <c r="M71" i="5"/>
  <c r="Q71" i="5" s="1"/>
  <c r="N71" i="5"/>
  <c r="O71" i="5"/>
  <c r="S71" i="5"/>
  <c r="L72" i="5"/>
  <c r="P72" i="5" s="1"/>
  <c r="M72" i="5"/>
  <c r="Q72" i="5" s="1"/>
  <c r="N72" i="5"/>
  <c r="O72" i="5"/>
  <c r="S72" i="5"/>
  <c r="L73" i="5"/>
  <c r="P73" i="5" s="1"/>
  <c r="M73" i="5"/>
  <c r="Q73" i="5" s="1"/>
  <c r="N73" i="5"/>
  <c r="O73" i="5"/>
  <c r="S73" i="5"/>
  <c r="L74" i="5"/>
  <c r="P74" i="5" s="1"/>
  <c r="M74" i="5"/>
  <c r="Q74" i="5" s="1"/>
  <c r="N74" i="5"/>
  <c r="O74" i="5"/>
  <c r="S74" i="5"/>
  <c r="L75" i="5"/>
  <c r="P75" i="5" s="1"/>
  <c r="M75" i="5"/>
  <c r="Q75" i="5" s="1"/>
  <c r="N75" i="5"/>
  <c r="O75" i="5"/>
  <c r="S75" i="5"/>
  <c r="L76" i="5"/>
  <c r="P76" i="5" s="1"/>
  <c r="M76" i="5"/>
  <c r="Q76" i="5" s="1"/>
  <c r="N76" i="5"/>
  <c r="O76" i="5"/>
  <c r="S76" i="5"/>
  <c r="L77" i="5"/>
  <c r="P77" i="5" s="1"/>
  <c r="M77" i="5"/>
  <c r="Q77" i="5" s="1"/>
  <c r="N77" i="5"/>
  <c r="O77" i="5"/>
  <c r="S77" i="5"/>
  <c r="L78" i="5"/>
  <c r="P78" i="5" s="1"/>
  <c r="M78" i="5"/>
  <c r="Q78" i="5" s="1"/>
  <c r="N78" i="5"/>
  <c r="O78" i="5"/>
  <c r="S78" i="5"/>
  <c r="L79" i="5"/>
  <c r="P79" i="5" s="1"/>
  <c r="M79" i="5"/>
  <c r="Q79" i="5" s="1"/>
  <c r="N79" i="5"/>
  <c r="O79" i="5"/>
  <c r="S79" i="5"/>
  <c r="L80" i="5"/>
  <c r="P80" i="5" s="1"/>
  <c r="M80" i="5"/>
  <c r="Q80" i="5" s="1"/>
  <c r="N80" i="5"/>
  <c r="O80" i="5"/>
  <c r="S80" i="5"/>
  <c r="L81" i="5"/>
  <c r="P81" i="5" s="1"/>
  <c r="M81" i="5"/>
  <c r="Q81" i="5" s="1"/>
  <c r="N81" i="5"/>
  <c r="O81" i="5"/>
  <c r="S81" i="5"/>
  <c r="L82" i="5"/>
  <c r="P82" i="5" s="1"/>
  <c r="M82" i="5"/>
  <c r="Q82" i="5" s="1"/>
  <c r="N82" i="5"/>
  <c r="O82" i="5"/>
  <c r="S82" i="5"/>
  <c r="L83" i="5"/>
  <c r="P83" i="5" s="1"/>
  <c r="M83" i="5"/>
  <c r="Q83" i="5" s="1"/>
  <c r="N83" i="5"/>
  <c r="O83" i="5"/>
  <c r="S83" i="5"/>
  <c r="L84" i="5"/>
  <c r="P84" i="5" s="1"/>
  <c r="M84" i="5"/>
  <c r="Q84" i="5" s="1"/>
  <c r="N84" i="5"/>
  <c r="O84" i="5"/>
  <c r="S84" i="5"/>
  <c r="L85" i="5"/>
  <c r="P85" i="5" s="1"/>
  <c r="M85" i="5"/>
  <c r="Q85" i="5" s="1"/>
  <c r="N85" i="5"/>
  <c r="O85" i="5"/>
  <c r="S85" i="5"/>
  <c r="L86" i="5"/>
  <c r="P86" i="5" s="1"/>
  <c r="M86" i="5"/>
  <c r="Q86" i="5" s="1"/>
  <c r="N86" i="5"/>
  <c r="O86" i="5"/>
  <c r="S86" i="5"/>
  <c r="L87" i="5"/>
  <c r="P87" i="5" s="1"/>
  <c r="M87" i="5"/>
  <c r="Q87" i="5" s="1"/>
  <c r="N87" i="5"/>
  <c r="O87" i="5"/>
  <c r="S87" i="5"/>
  <c r="L88" i="5"/>
  <c r="P88" i="5" s="1"/>
  <c r="M88" i="5"/>
  <c r="N88" i="5"/>
  <c r="O88" i="5"/>
  <c r="Q88" i="5"/>
  <c r="S88" i="5"/>
  <c r="L89" i="5"/>
  <c r="P89" i="5" s="1"/>
  <c r="M89" i="5"/>
  <c r="Q89" i="5" s="1"/>
  <c r="N89" i="5"/>
  <c r="O89" i="5"/>
  <c r="S89" i="5"/>
  <c r="L90" i="5"/>
  <c r="P90" i="5" s="1"/>
  <c r="M90" i="5"/>
  <c r="Q90" i="5" s="1"/>
  <c r="N90" i="5"/>
  <c r="O90" i="5"/>
  <c r="S90" i="5"/>
  <c r="L91" i="5"/>
  <c r="P91" i="5" s="1"/>
  <c r="M91" i="5"/>
  <c r="Q91" i="5" s="1"/>
  <c r="N91" i="5"/>
  <c r="O91" i="5"/>
  <c r="S91" i="5"/>
  <c r="L92" i="5"/>
  <c r="P92" i="5" s="1"/>
  <c r="M92" i="5"/>
  <c r="Q92" i="5" s="1"/>
  <c r="N92" i="5"/>
  <c r="O92" i="5"/>
  <c r="S92" i="5"/>
  <c r="L93" i="5"/>
  <c r="P93" i="5" s="1"/>
  <c r="M93" i="5"/>
  <c r="Q93" i="5" s="1"/>
  <c r="N93" i="5"/>
  <c r="O93" i="5"/>
  <c r="S93" i="5"/>
  <c r="L94" i="5"/>
  <c r="P94" i="5" s="1"/>
  <c r="M94" i="5"/>
  <c r="Q94" i="5" s="1"/>
  <c r="N94" i="5"/>
  <c r="O94" i="5"/>
  <c r="S94" i="5"/>
  <c r="L95" i="5"/>
  <c r="P95" i="5" s="1"/>
  <c r="M95" i="5"/>
  <c r="Q95" i="5" s="1"/>
  <c r="N95" i="5"/>
  <c r="O95" i="5"/>
  <c r="S95" i="5"/>
  <c r="L96" i="5"/>
  <c r="P96" i="5" s="1"/>
  <c r="M96" i="5"/>
  <c r="Q96" i="5" s="1"/>
  <c r="N96" i="5"/>
  <c r="O96" i="5"/>
  <c r="S96" i="5"/>
  <c r="L97" i="5"/>
  <c r="P97" i="5" s="1"/>
  <c r="M97" i="5"/>
  <c r="Q97" i="5" s="1"/>
  <c r="N97" i="5"/>
  <c r="O97" i="5"/>
  <c r="S97" i="5"/>
  <c r="L98" i="5"/>
  <c r="P98" i="5" s="1"/>
  <c r="M98" i="5"/>
  <c r="Q98" i="5" s="1"/>
  <c r="N98" i="5"/>
  <c r="O98" i="5"/>
  <c r="S98" i="5"/>
  <c r="L99" i="5"/>
  <c r="P99" i="5" s="1"/>
  <c r="M99" i="5"/>
  <c r="Q99" i="5" s="1"/>
  <c r="N99" i="5"/>
  <c r="O99" i="5"/>
  <c r="S99" i="5"/>
  <c r="L100" i="5"/>
  <c r="P100" i="5" s="1"/>
  <c r="M100" i="5"/>
  <c r="Q100" i="5" s="1"/>
  <c r="N100" i="5"/>
  <c r="O100" i="5"/>
  <c r="S100" i="5"/>
  <c r="N101" i="5"/>
  <c r="O101" i="5"/>
  <c r="Q101" i="5"/>
  <c r="S101" i="5"/>
  <c r="L102" i="5"/>
  <c r="P102" i="5" s="1"/>
  <c r="M102" i="5"/>
  <c r="Q102" i="5" s="1"/>
  <c r="N102" i="5"/>
  <c r="O102" i="5"/>
  <c r="S102" i="5"/>
  <c r="L103" i="5"/>
  <c r="P103" i="5" s="1"/>
  <c r="M103" i="5"/>
  <c r="Q103" i="5" s="1"/>
  <c r="N103" i="5"/>
  <c r="O103" i="5"/>
  <c r="S103" i="5"/>
  <c r="L104" i="5"/>
  <c r="P104" i="5" s="1"/>
  <c r="M104" i="5"/>
  <c r="Q104" i="5" s="1"/>
  <c r="N104" i="5"/>
  <c r="O104" i="5"/>
  <c r="S104" i="5"/>
  <c r="L105" i="5"/>
  <c r="P105" i="5" s="1"/>
  <c r="M105" i="5"/>
  <c r="Q105" i="5" s="1"/>
  <c r="N105" i="5"/>
  <c r="O105" i="5"/>
  <c r="S105" i="5"/>
  <c r="L106" i="5"/>
  <c r="P106" i="5" s="1"/>
  <c r="M106" i="5"/>
  <c r="Q106" i="5" s="1"/>
  <c r="N106" i="5"/>
  <c r="O106" i="5"/>
  <c r="S106" i="5"/>
  <c r="L107" i="5"/>
  <c r="P107" i="5" s="1"/>
  <c r="M107" i="5"/>
  <c r="Q107" i="5" s="1"/>
  <c r="N107" i="5"/>
  <c r="O107" i="5"/>
  <c r="S107" i="5"/>
  <c r="L108" i="5"/>
  <c r="P108" i="5" s="1"/>
  <c r="M108" i="5"/>
  <c r="Q108" i="5" s="1"/>
  <c r="N108" i="5"/>
  <c r="O108" i="5"/>
  <c r="S108" i="5"/>
  <c r="L109" i="5"/>
  <c r="P109" i="5" s="1"/>
  <c r="M109" i="5"/>
  <c r="Q109" i="5" s="1"/>
  <c r="N109" i="5"/>
  <c r="O109" i="5"/>
  <c r="S109" i="5"/>
  <c r="L110" i="5"/>
  <c r="P110" i="5" s="1"/>
  <c r="M110" i="5"/>
  <c r="Q110" i="5" s="1"/>
  <c r="N110" i="5"/>
  <c r="O110" i="5"/>
  <c r="S110" i="5"/>
  <c r="L111" i="5"/>
  <c r="P111" i="5" s="1"/>
  <c r="M111" i="5"/>
  <c r="Q111" i="5" s="1"/>
  <c r="N111" i="5"/>
  <c r="O111" i="5"/>
  <c r="S111" i="5"/>
  <c r="L112" i="5"/>
  <c r="P112" i="5" s="1"/>
  <c r="M112" i="5"/>
  <c r="Q112" i="5" s="1"/>
  <c r="N112" i="5"/>
  <c r="O112" i="5"/>
  <c r="S112" i="5"/>
  <c r="L113" i="5"/>
  <c r="P113" i="5" s="1"/>
  <c r="M113" i="5"/>
  <c r="Q113" i="5" s="1"/>
  <c r="N113" i="5"/>
  <c r="O113" i="5"/>
  <c r="S113" i="5"/>
  <c r="L114" i="5"/>
  <c r="P114" i="5" s="1"/>
  <c r="M114" i="5"/>
  <c r="Q114" i="5" s="1"/>
  <c r="N114" i="5"/>
  <c r="O114" i="5"/>
  <c r="S114" i="5"/>
  <c r="L115" i="5"/>
  <c r="P115" i="5" s="1"/>
  <c r="M115" i="5"/>
  <c r="Q115" i="5" s="1"/>
  <c r="N115" i="5"/>
  <c r="O115" i="5"/>
  <c r="S115" i="5"/>
  <c r="L116" i="5"/>
  <c r="P116" i="5" s="1"/>
  <c r="M116" i="5"/>
  <c r="Q116" i="5" s="1"/>
  <c r="N116" i="5"/>
  <c r="O116" i="5"/>
  <c r="S116" i="5"/>
  <c r="L117" i="5"/>
  <c r="P117" i="5" s="1"/>
  <c r="M117" i="5"/>
  <c r="Q117" i="5" s="1"/>
  <c r="N117" i="5"/>
  <c r="O117" i="5"/>
  <c r="S117" i="5"/>
  <c r="L118" i="5"/>
  <c r="P118" i="5" s="1"/>
  <c r="M118" i="5"/>
  <c r="Q118" i="5" s="1"/>
  <c r="N118" i="5"/>
  <c r="O118" i="5"/>
  <c r="S118" i="5"/>
  <c r="L119" i="5"/>
  <c r="P119" i="5" s="1"/>
  <c r="M119" i="5"/>
  <c r="Q119" i="5" s="1"/>
  <c r="N119" i="5"/>
  <c r="O119" i="5"/>
  <c r="S119" i="5"/>
  <c r="L120" i="5"/>
  <c r="P120" i="5" s="1"/>
  <c r="M120" i="5"/>
  <c r="Q120" i="5" s="1"/>
  <c r="N120" i="5"/>
  <c r="O120" i="5"/>
  <c r="S120" i="5"/>
  <c r="L121" i="5"/>
  <c r="P121" i="5" s="1"/>
  <c r="M121" i="5"/>
  <c r="Q121" i="5" s="1"/>
  <c r="N121" i="5"/>
  <c r="O121" i="5"/>
  <c r="S121" i="5"/>
  <c r="L122" i="5"/>
  <c r="P122" i="5" s="1"/>
  <c r="M122" i="5"/>
  <c r="Q122" i="5" s="1"/>
  <c r="N122" i="5"/>
  <c r="O122" i="5"/>
  <c r="S122" i="5"/>
  <c r="L123" i="5"/>
  <c r="P123" i="5" s="1"/>
  <c r="M123" i="5"/>
  <c r="Q123" i="5" s="1"/>
  <c r="N123" i="5"/>
  <c r="O123" i="5"/>
  <c r="S123" i="5"/>
  <c r="L124" i="5"/>
  <c r="P124" i="5" s="1"/>
  <c r="M124" i="5"/>
  <c r="Q124" i="5" s="1"/>
  <c r="N124" i="5"/>
  <c r="O124" i="5"/>
  <c r="S124" i="5"/>
  <c r="L125" i="5"/>
  <c r="P125" i="5" s="1"/>
  <c r="M125" i="5"/>
  <c r="Q125" i="5" s="1"/>
  <c r="N125" i="5"/>
  <c r="O125" i="5"/>
  <c r="S125" i="5"/>
  <c r="L126" i="5"/>
  <c r="P126" i="5" s="1"/>
  <c r="M126" i="5"/>
  <c r="Q126" i="5" s="1"/>
  <c r="N126" i="5"/>
  <c r="O126" i="5"/>
  <c r="S126" i="5"/>
  <c r="L127" i="5"/>
  <c r="P127" i="5" s="1"/>
  <c r="M127" i="5"/>
  <c r="Q127" i="5" s="1"/>
  <c r="N127" i="5"/>
  <c r="O127" i="5"/>
  <c r="S127" i="5"/>
  <c r="L128" i="5"/>
  <c r="P128" i="5" s="1"/>
  <c r="M128" i="5"/>
  <c r="Q128" i="5" s="1"/>
  <c r="N128" i="5"/>
  <c r="O128" i="5"/>
  <c r="S128" i="5"/>
  <c r="L129" i="5"/>
  <c r="P129" i="5" s="1"/>
  <c r="M129" i="5"/>
  <c r="Q129" i="5" s="1"/>
  <c r="N129" i="5"/>
  <c r="O129" i="5"/>
  <c r="S129" i="5"/>
  <c r="L130" i="5"/>
  <c r="P130" i="5" s="1"/>
  <c r="M130" i="5"/>
  <c r="Q130" i="5" s="1"/>
  <c r="N130" i="5"/>
  <c r="O130" i="5"/>
  <c r="S130" i="5"/>
  <c r="L131" i="5"/>
  <c r="P131" i="5" s="1"/>
  <c r="M131" i="5"/>
  <c r="Q131" i="5" s="1"/>
  <c r="N131" i="5"/>
  <c r="O131" i="5"/>
  <c r="S131" i="5"/>
  <c r="L132" i="5"/>
  <c r="P132" i="5" s="1"/>
  <c r="M132" i="5"/>
  <c r="Q132" i="5" s="1"/>
  <c r="N132" i="5"/>
  <c r="O132" i="5"/>
  <c r="S132" i="5"/>
  <c r="L133" i="5"/>
  <c r="P133" i="5" s="1"/>
  <c r="M133" i="5"/>
  <c r="Q133" i="5" s="1"/>
  <c r="N133" i="5"/>
  <c r="O133" i="5"/>
  <c r="S133" i="5"/>
  <c r="L134" i="5"/>
  <c r="P134" i="5" s="1"/>
  <c r="M134" i="5"/>
  <c r="Q134" i="5" s="1"/>
  <c r="N134" i="5"/>
  <c r="O134" i="5"/>
  <c r="S134" i="5"/>
  <c r="L135" i="5"/>
  <c r="P135" i="5" s="1"/>
  <c r="M135" i="5"/>
  <c r="Q135" i="5" s="1"/>
  <c r="N135" i="5"/>
  <c r="O135" i="5"/>
  <c r="S135" i="5"/>
  <c r="L136" i="5"/>
  <c r="P136" i="5" s="1"/>
  <c r="M136" i="5"/>
  <c r="Q136" i="5" s="1"/>
  <c r="N136" i="5"/>
  <c r="O136" i="5"/>
  <c r="S136" i="5"/>
  <c r="L137" i="5"/>
  <c r="P137" i="5" s="1"/>
  <c r="M137" i="5"/>
  <c r="Q137" i="5" s="1"/>
  <c r="N137" i="5"/>
  <c r="O137" i="5"/>
  <c r="S137" i="5"/>
  <c r="L138" i="5"/>
  <c r="P138" i="5" s="1"/>
  <c r="M138" i="5"/>
  <c r="N138" i="5"/>
  <c r="O138" i="5"/>
  <c r="Q138" i="5"/>
  <c r="S138" i="5"/>
  <c r="L139" i="5"/>
  <c r="P139" i="5" s="1"/>
  <c r="M139" i="5"/>
  <c r="Q139" i="5" s="1"/>
  <c r="N139" i="5"/>
  <c r="O139" i="5"/>
  <c r="S139" i="5"/>
  <c r="L140" i="5"/>
  <c r="P140" i="5" s="1"/>
  <c r="M140" i="5"/>
  <c r="Q140" i="5" s="1"/>
  <c r="N140" i="5"/>
  <c r="O140" i="5"/>
  <c r="S140" i="5"/>
  <c r="L141" i="5"/>
  <c r="P141" i="5" s="1"/>
  <c r="M141" i="5"/>
  <c r="Q141" i="5" s="1"/>
  <c r="N141" i="5"/>
  <c r="O141" i="5"/>
  <c r="S141" i="5"/>
  <c r="L142" i="5"/>
  <c r="P142" i="5" s="1"/>
  <c r="M142" i="5"/>
  <c r="Q142" i="5" s="1"/>
  <c r="N142" i="5"/>
  <c r="O142" i="5"/>
  <c r="S142" i="5"/>
  <c r="L143" i="5"/>
  <c r="P143" i="5" s="1"/>
  <c r="M143" i="5"/>
  <c r="Q143" i="5" s="1"/>
  <c r="N143" i="5"/>
  <c r="O143" i="5"/>
  <c r="S143" i="5"/>
  <c r="L144" i="5"/>
  <c r="P144" i="5" s="1"/>
  <c r="M144" i="5"/>
  <c r="Q144" i="5" s="1"/>
  <c r="N144" i="5"/>
  <c r="O144" i="5"/>
  <c r="S144" i="5"/>
  <c r="L145" i="5"/>
  <c r="P145" i="5" s="1"/>
  <c r="M145" i="5"/>
  <c r="Q145" i="5" s="1"/>
  <c r="N145" i="5"/>
  <c r="O145" i="5"/>
  <c r="S145" i="5"/>
  <c r="L146" i="5"/>
  <c r="P146" i="5" s="1"/>
  <c r="M146" i="5"/>
  <c r="Q146" i="5" s="1"/>
  <c r="N146" i="5"/>
  <c r="O146" i="5"/>
  <c r="S146" i="5"/>
  <c r="L147" i="5"/>
  <c r="P147" i="5" s="1"/>
  <c r="M147" i="5"/>
  <c r="Q147" i="5" s="1"/>
  <c r="N147" i="5"/>
  <c r="O147" i="5"/>
  <c r="S147" i="5"/>
  <c r="L148" i="5"/>
  <c r="P148" i="5" s="1"/>
  <c r="M148" i="5"/>
  <c r="Q148" i="5" s="1"/>
  <c r="N148" i="5"/>
  <c r="O148" i="5"/>
  <c r="S148" i="5"/>
  <c r="L149" i="5"/>
  <c r="P149" i="5" s="1"/>
  <c r="M149" i="5"/>
  <c r="Q149" i="5" s="1"/>
  <c r="N149" i="5"/>
  <c r="O149" i="5"/>
  <c r="S149" i="5"/>
  <c r="L150" i="5"/>
  <c r="P150" i="5" s="1"/>
  <c r="M150" i="5"/>
  <c r="Q150" i="5" s="1"/>
  <c r="N150" i="5"/>
  <c r="O150" i="5"/>
  <c r="S150" i="5"/>
  <c r="L151" i="5"/>
  <c r="P151" i="5" s="1"/>
  <c r="M151" i="5"/>
  <c r="Q151" i="5" s="1"/>
  <c r="N151" i="5"/>
  <c r="O151" i="5"/>
  <c r="S151" i="5"/>
  <c r="L152" i="5"/>
  <c r="P152" i="5" s="1"/>
  <c r="M152" i="5"/>
  <c r="Q152" i="5" s="1"/>
  <c r="N152" i="5"/>
  <c r="O152" i="5"/>
  <c r="S152" i="5"/>
  <c r="L153" i="5"/>
  <c r="P153" i="5" s="1"/>
  <c r="M153" i="5"/>
  <c r="Q153" i="5" s="1"/>
  <c r="N153" i="5"/>
  <c r="O153" i="5"/>
  <c r="S153" i="5"/>
  <c r="L154" i="5"/>
  <c r="P154" i="5" s="1"/>
  <c r="M154" i="5"/>
  <c r="Q154" i="5" s="1"/>
  <c r="N154" i="5"/>
  <c r="O154" i="5"/>
  <c r="S154" i="5"/>
  <c r="L155" i="5"/>
  <c r="P155" i="5" s="1"/>
  <c r="M155" i="5"/>
  <c r="Q155" i="5" s="1"/>
  <c r="N155" i="5"/>
  <c r="O155" i="5"/>
  <c r="S155" i="5"/>
  <c r="L156" i="5"/>
  <c r="P156" i="5" s="1"/>
  <c r="M156" i="5"/>
  <c r="Q156" i="5" s="1"/>
  <c r="N156" i="5"/>
  <c r="O156" i="5"/>
  <c r="S156" i="5"/>
  <c r="L157" i="5"/>
  <c r="P157" i="5" s="1"/>
  <c r="M157" i="5"/>
  <c r="Q157" i="5" s="1"/>
  <c r="N157" i="5"/>
  <c r="O157" i="5"/>
  <c r="S157" i="5"/>
  <c r="L158" i="5"/>
  <c r="P158" i="5" s="1"/>
  <c r="M158" i="5"/>
  <c r="Q158" i="5" s="1"/>
  <c r="N158" i="5"/>
  <c r="O158" i="5"/>
  <c r="S158" i="5"/>
  <c r="L159" i="5"/>
  <c r="P159" i="5" s="1"/>
  <c r="M159" i="5"/>
  <c r="Q159" i="5" s="1"/>
  <c r="N159" i="5"/>
  <c r="O159" i="5"/>
  <c r="S159" i="5"/>
  <c r="L160" i="5"/>
  <c r="P160" i="5" s="1"/>
  <c r="M160" i="5"/>
  <c r="Q160" i="5" s="1"/>
  <c r="N160" i="5"/>
  <c r="O160" i="5"/>
  <c r="S160" i="5"/>
  <c r="L161" i="5"/>
  <c r="P161" i="5" s="1"/>
  <c r="M161" i="5"/>
  <c r="Q161" i="5" s="1"/>
  <c r="N161" i="5"/>
  <c r="O161" i="5"/>
  <c r="S161" i="5"/>
  <c r="L162" i="5"/>
  <c r="P162" i="5" s="1"/>
  <c r="M162" i="5"/>
  <c r="Q162" i="5" s="1"/>
  <c r="N162" i="5"/>
  <c r="O162" i="5"/>
  <c r="S162" i="5"/>
  <c r="L163" i="5"/>
  <c r="P163" i="5" s="1"/>
  <c r="M163" i="5"/>
  <c r="Q163" i="5" s="1"/>
  <c r="N163" i="5"/>
  <c r="O163" i="5"/>
  <c r="S163" i="5"/>
  <c r="L164" i="5"/>
  <c r="P164" i="5" s="1"/>
  <c r="M164" i="5"/>
  <c r="Q164" i="5" s="1"/>
  <c r="N164" i="5"/>
  <c r="O164" i="5"/>
  <c r="S164" i="5"/>
  <c r="L165" i="5"/>
  <c r="P165" i="5" s="1"/>
  <c r="M165" i="5"/>
  <c r="Q165" i="5" s="1"/>
  <c r="N165" i="5"/>
  <c r="O165" i="5"/>
  <c r="S165" i="5"/>
  <c r="L166" i="5"/>
  <c r="P166" i="5" s="1"/>
  <c r="M166" i="5"/>
  <c r="Q166" i="5" s="1"/>
  <c r="N166" i="5"/>
  <c r="O166" i="5"/>
  <c r="S166" i="5"/>
  <c r="L167" i="5"/>
  <c r="P167" i="5" s="1"/>
  <c r="M167" i="5"/>
  <c r="Q167" i="5" s="1"/>
  <c r="N167" i="5"/>
  <c r="O167" i="5"/>
  <c r="S167" i="5"/>
  <c r="L168" i="5"/>
  <c r="P168" i="5" s="1"/>
  <c r="M168" i="5"/>
  <c r="Q168" i="5" s="1"/>
  <c r="N168" i="5"/>
  <c r="O168" i="5"/>
  <c r="S168" i="5"/>
  <c r="L169" i="5"/>
  <c r="P169" i="5" s="1"/>
  <c r="M169" i="5"/>
  <c r="Q169" i="5" s="1"/>
  <c r="N169" i="5"/>
  <c r="O169" i="5"/>
  <c r="S169" i="5"/>
  <c r="L170" i="5"/>
  <c r="P170" i="5" s="1"/>
  <c r="M170" i="5"/>
  <c r="Q170" i="5" s="1"/>
  <c r="N170" i="5"/>
  <c r="O170" i="5"/>
  <c r="S170" i="5"/>
  <c r="L171" i="5"/>
  <c r="P171" i="5" s="1"/>
  <c r="M171" i="5"/>
  <c r="Q171" i="5" s="1"/>
  <c r="N171" i="5"/>
  <c r="O171" i="5"/>
  <c r="S171" i="5"/>
  <c r="L172" i="5"/>
  <c r="P172" i="5" s="1"/>
  <c r="M172" i="5"/>
  <c r="Q172" i="5" s="1"/>
  <c r="N172" i="5"/>
  <c r="O172" i="5"/>
  <c r="S172" i="5"/>
  <c r="L173" i="5"/>
  <c r="P173" i="5" s="1"/>
  <c r="M173" i="5"/>
  <c r="Q173" i="5" s="1"/>
  <c r="N173" i="5"/>
  <c r="O173" i="5"/>
  <c r="S173" i="5"/>
  <c r="L174" i="5"/>
  <c r="P174" i="5" s="1"/>
  <c r="M174" i="5"/>
  <c r="Q174" i="5" s="1"/>
  <c r="N174" i="5"/>
  <c r="O174" i="5"/>
  <c r="S174" i="5"/>
  <c r="L175" i="5"/>
  <c r="P175" i="5" s="1"/>
  <c r="M175" i="5"/>
  <c r="Q175" i="5" s="1"/>
  <c r="N175" i="5"/>
  <c r="O175" i="5"/>
  <c r="S175" i="5"/>
  <c r="L176" i="5"/>
  <c r="P176" i="5" s="1"/>
  <c r="M176" i="5"/>
  <c r="Q176" i="5" s="1"/>
  <c r="N176" i="5"/>
  <c r="O176" i="5"/>
  <c r="S176" i="5"/>
  <c r="L177" i="5"/>
  <c r="P177" i="5" s="1"/>
  <c r="M177" i="5"/>
  <c r="Q177" i="5" s="1"/>
  <c r="N177" i="5"/>
  <c r="O177" i="5"/>
  <c r="S177" i="5"/>
  <c r="L178" i="5"/>
  <c r="P178" i="5" s="1"/>
  <c r="M178" i="5"/>
  <c r="Q178" i="5" s="1"/>
  <c r="N178" i="5"/>
  <c r="O178" i="5"/>
  <c r="S178" i="5"/>
  <c r="L179" i="5"/>
  <c r="P179" i="5" s="1"/>
  <c r="M179" i="5"/>
  <c r="Q179" i="5" s="1"/>
  <c r="N179" i="5"/>
  <c r="O179" i="5"/>
  <c r="S179" i="5"/>
  <c r="S6" i="5"/>
  <c r="O6" i="5"/>
  <c r="M6" i="5"/>
  <c r="Q6" i="5" s="1"/>
  <c r="L6" i="5"/>
  <c r="P6" i="5" s="1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6" i="5"/>
  <c r="L7" i="4"/>
  <c r="P7" i="4" s="1"/>
  <c r="M7" i="4"/>
  <c r="Q7" i="4" s="1"/>
  <c r="N7" i="4"/>
  <c r="O7" i="4"/>
  <c r="S7" i="4"/>
  <c r="L8" i="4"/>
  <c r="P8" i="4" s="1"/>
  <c r="M8" i="4"/>
  <c r="Q8" i="4" s="1"/>
  <c r="N8" i="4"/>
  <c r="O8" i="4"/>
  <c r="S8" i="4"/>
  <c r="L9" i="4"/>
  <c r="P9" i="4" s="1"/>
  <c r="M9" i="4"/>
  <c r="Q9" i="4" s="1"/>
  <c r="N9" i="4"/>
  <c r="O9" i="4"/>
  <c r="S9" i="4"/>
  <c r="L10" i="4"/>
  <c r="P10" i="4" s="1"/>
  <c r="M10" i="4"/>
  <c r="Q10" i="4" s="1"/>
  <c r="N10" i="4"/>
  <c r="O10" i="4"/>
  <c r="S10" i="4"/>
  <c r="L11" i="4"/>
  <c r="P11" i="4" s="1"/>
  <c r="M11" i="4"/>
  <c r="Q11" i="4" s="1"/>
  <c r="N11" i="4"/>
  <c r="O11" i="4"/>
  <c r="S11" i="4"/>
  <c r="L12" i="4"/>
  <c r="P12" i="4" s="1"/>
  <c r="M12" i="4"/>
  <c r="Q12" i="4" s="1"/>
  <c r="N12" i="4"/>
  <c r="O12" i="4"/>
  <c r="S12" i="4"/>
  <c r="L13" i="4"/>
  <c r="P13" i="4" s="1"/>
  <c r="M13" i="4"/>
  <c r="Q13" i="4" s="1"/>
  <c r="N13" i="4"/>
  <c r="O13" i="4"/>
  <c r="S13" i="4"/>
  <c r="L14" i="4"/>
  <c r="P14" i="4" s="1"/>
  <c r="M14" i="4"/>
  <c r="N14" i="4"/>
  <c r="O14" i="4"/>
  <c r="Q14" i="4"/>
  <c r="S14" i="4"/>
  <c r="L15" i="4"/>
  <c r="P15" i="4" s="1"/>
  <c r="M15" i="4"/>
  <c r="Q15" i="4" s="1"/>
  <c r="N15" i="4"/>
  <c r="O15" i="4"/>
  <c r="S15" i="4"/>
  <c r="L16" i="4"/>
  <c r="P16" i="4" s="1"/>
  <c r="M16" i="4"/>
  <c r="Q16" i="4" s="1"/>
  <c r="N16" i="4"/>
  <c r="O16" i="4"/>
  <c r="S16" i="4"/>
  <c r="L17" i="4"/>
  <c r="P17" i="4" s="1"/>
  <c r="M17" i="4"/>
  <c r="Q17" i="4" s="1"/>
  <c r="N17" i="4"/>
  <c r="O17" i="4"/>
  <c r="S17" i="4"/>
  <c r="L18" i="4"/>
  <c r="P18" i="4" s="1"/>
  <c r="M18" i="4"/>
  <c r="Q18" i="4" s="1"/>
  <c r="N18" i="4"/>
  <c r="O18" i="4"/>
  <c r="S18" i="4"/>
  <c r="L19" i="4"/>
  <c r="P19" i="4" s="1"/>
  <c r="M19" i="4"/>
  <c r="Q19" i="4" s="1"/>
  <c r="N19" i="4"/>
  <c r="O19" i="4"/>
  <c r="S19" i="4"/>
  <c r="L20" i="4"/>
  <c r="P20" i="4" s="1"/>
  <c r="M20" i="4"/>
  <c r="Q20" i="4" s="1"/>
  <c r="N20" i="4"/>
  <c r="O20" i="4"/>
  <c r="S20" i="4"/>
  <c r="L21" i="4"/>
  <c r="P21" i="4" s="1"/>
  <c r="M21" i="4"/>
  <c r="Q21" i="4" s="1"/>
  <c r="N21" i="4"/>
  <c r="O21" i="4"/>
  <c r="S21" i="4"/>
  <c r="L22" i="4"/>
  <c r="P22" i="4" s="1"/>
  <c r="M22" i="4"/>
  <c r="Q22" i="4" s="1"/>
  <c r="N22" i="4"/>
  <c r="O22" i="4"/>
  <c r="S22" i="4"/>
  <c r="L23" i="4"/>
  <c r="P23" i="4" s="1"/>
  <c r="M23" i="4"/>
  <c r="N23" i="4"/>
  <c r="O23" i="4"/>
  <c r="Q23" i="4"/>
  <c r="S23" i="4"/>
  <c r="L24" i="4"/>
  <c r="P24" i="4" s="1"/>
  <c r="M24" i="4"/>
  <c r="Q24" i="4" s="1"/>
  <c r="N24" i="4"/>
  <c r="O24" i="4"/>
  <c r="S24" i="4"/>
  <c r="L25" i="4"/>
  <c r="P25" i="4" s="1"/>
  <c r="M25" i="4"/>
  <c r="Q25" i="4" s="1"/>
  <c r="N25" i="4"/>
  <c r="O25" i="4"/>
  <c r="S25" i="4"/>
  <c r="L26" i="4"/>
  <c r="P26" i="4" s="1"/>
  <c r="M26" i="4"/>
  <c r="Q26" i="4" s="1"/>
  <c r="N26" i="4"/>
  <c r="O26" i="4"/>
  <c r="S26" i="4"/>
  <c r="L27" i="4"/>
  <c r="M27" i="4"/>
  <c r="Q27" i="4" s="1"/>
  <c r="N27" i="4"/>
  <c r="O27" i="4"/>
  <c r="P27" i="4"/>
  <c r="S27" i="4"/>
  <c r="L28" i="4"/>
  <c r="P28" i="4" s="1"/>
  <c r="M28" i="4"/>
  <c r="Q28" i="4" s="1"/>
  <c r="N28" i="4"/>
  <c r="O28" i="4"/>
  <c r="S28" i="4"/>
  <c r="L29" i="4"/>
  <c r="P29" i="4" s="1"/>
  <c r="M29" i="4"/>
  <c r="Q29" i="4" s="1"/>
  <c r="N29" i="4"/>
  <c r="O29" i="4"/>
  <c r="S29" i="4"/>
  <c r="L30" i="4"/>
  <c r="P30" i="4" s="1"/>
  <c r="M30" i="4"/>
  <c r="Q30" i="4" s="1"/>
  <c r="N30" i="4"/>
  <c r="O30" i="4"/>
  <c r="S30" i="4"/>
  <c r="L31" i="4"/>
  <c r="P31" i="4" s="1"/>
  <c r="M31" i="4"/>
  <c r="N31" i="4"/>
  <c r="O31" i="4"/>
  <c r="Q31" i="4"/>
  <c r="S31" i="4"/>
  <c r="L32" i="4"/>
  <c r="P32" i="4" s="1"/>
  <c r="M32" i="4"/>
  <c r="Q32" i="4" s="1"/>
  <c r="N32" i="4"/>
  <c r="O32" i="4"/>
  <c r="S32" i="4"/>
  <c r="L33" i="4"/>
  <c r="P33" i="4" s="1"/>
  <c r="M33" i="4"/>
  <c r="Q33" i="4" s="1"/>
  <c r="N33" i="4"/>
  <c r="O33" i="4"/>
  <c r="S33" i="4"/>
  <c r="L34" i="4"/>
  <c r="P34" i="4" s="1"/>
  <c r="M34" i="4"/>
  <c r="Q34" i="4" s="1"/>
  <c r="N34" i="4"/>
  <c r="O34" i="4"/>
  <c r="S34" i="4"/>
  <c r="L35" i="4"/>
  <c r="P35" i="4" s="1"/>
  <c r="M35" i="4"/>
  <c r="Q35" i="4" s="1"/>
  <c r="N35" i="4"/>
  <c r="O35" i="4"/>
  <c r="S35" i="4"/>
  <c r="L36" i="4"/>
  <c r="P36" i="4" s="1"/>
  <c r="M36" i="4"/>
  <c r="Q36" i="4" s="1"/>
  <c r="N36" i="4"/>
  <c r="O36" i="4"/>
  <c r="S36" i="4"/>
  <c r="L37" i="4"/>
  <c r="P37" i="4" s="1"/>
  <c r="M37" i="4"/>
  <c r="Q37" i="4" s="1"/>
  <c r="N37" i="4"/>
  <c r="O37" i="4"/>
  <c r="S37" i="4"/>
  <c r="L38" i="4"/>
  <c r="P38" i="4" s="1"/>
  <c r="M38" i="4"/>
  <c r="N38" i="4"/>
  <c r="O38" i="4"/>
  <c r="Q38" i="4"/>
  <c r="S38" i="4"/>
  <c r="L39" i="4"/>
  <c r="P39" i="4" s="1"/>
  <c r="M39" i="4"/>
  <c r="Q39" i="4" s="1"/>
  <c r="N39" i="4"/>
  <c r="O39" i="4"/>
  <c r="S39" i="4"/>
  <c r="L40" i="4"/>
  <c r="P40" i="4" s="1"/>
  <c r="M40" i="4"/>
  <c r="Q40" i="4" s="1"/>
  <c r="N40" i="4"/>
  <c r="O40" i="4"/>
  <c r="S40" i="4"/>
  <c r="L41" i="4"/>
  <c r="P41" i="4" s="1"/>
  <c r="M41" i="4"/>
  <c r="Q41" i="4" s="1"/>
  <c r="N41" i="4"/>
  <c r="O41" i="4"/>
  <c r="S41" i="4"/>
  <c r="L42" i="4"/>
  <c r="P42" i="4" s="1"/>
  <c r="M42" i="4"/>
  <c r="Q42" i="4" s="1"/>
  <c r="N42" i="4"/>
  <c r="O42" i="4"/>
  <c r="S42" i="4"/>
  <c r="L43" i="4"/>
  <c r="M43" i="4"/>
  <c r="Q43" i="4" s="1"/>
  <c r="N43" i="4"/>
  <c r="O43" i="4"/>
  <c r="P43" i="4"/>
  <c r="S43" i="4"/>
  <c r="L44" i="4"/>
  <c r="P44" i="4" s="1"/>
  <c r="M44" i="4"/>
  <c r="Q44" i="4" s="1"/>
  <c r="N44" i="4"/>
  <c r="O44" i="4"/>
  <c r="S44" i="4"/>
  <c r="L45" i="4"/>
  <c r="M45" i="4"/>
  <c r="Q45" i="4" s="1"/>
  <c r="N45" i="4"/>
  <c r="O45" i="4"/>
  <c r="P45" i="4"/>
  <c r="S45" i="4"/>
  <c r="L46" i="4"/>
  <c r="P46" i="4" s="1"/>
  <c r="M46" i="4"/>
  <c r="N46" i="4"/>
  <c r="O46" i="4"/>
  <c r="Q46" i="4"/>
  <c r="S46" i="4"/>
  <c r="L47" i="4"/>
  <c r="P47" i="4" s="1"/>
  <c r="M47" i="4"/>
  <c r="Q47" i="4" s="1"/>
  <c r="N47" i="4"/>
  <c r="O47" i="4"/>
  <c r="S47" i="4"/>
  <c r="L48" i="4"/>
  <c r="P48" i="4" s="1"/>
  <c r="M48" i="4"/>
  <c r="Q48" i="4" s="1"/>
  <c r="N48" i="4"/>
  <c r="O48" i="4"/>
  <c r="S48" i="4"/>
  <c r="L49" i="4"/>
  <c r="P49" i="4" s="1"/>
  <c r="M49" i="4"/>
  <c r="Q49" i="4" s="1"/>
  <c r="N49" i="4"/>
  <c r="O49" i="4"/>
  <c r="S49" i="4"/>
  <c r="L50" i="4"/>
  <c r="P50" i="4" s="1"/>
  <c r="M50" i="4"/>
  <c r="Q50" i="4" s="1"/>
  <c r="N50" i="4"/>
  <c r="O50" i="4"/>
  <c r="S50" i="4"/>
  <c r="L51" i="4"/>
  <c r="P51" i="4" s="1"/>
  <c r="M51" i="4"/>
  <c r="Q51" i="4" s="1"/>
  <c r="N51" i="4"/>
  <c r="O51" i="4"/>
  <c r="S51" i="4"/>
  <c r="L52" i="4"/>
  <c r="P52" i="4" s="1"/>
  <c r="M52" i="4"/>
  <c r="Q52" i="4" s="1"/>
  <c r="N52" i="4"/>
  <c r="O52" i="4"/>
  <c r="S52" i="4"/>
  <c r="L53" i="4"/>
  <c r="P53" i="4" s="1"/>
  <c r="M53" i="4"/>
  <c r="Q53" i="4" s="1"/>
  <c r="N53" i="4"/>
  <c r="O53" i="4"/>
  <c r="S53" i="4"/>
  <c r="L54" i="4"/>
  <c r="P54" i="4" s="1"/>
  <c r="M54" i="4"/>
  <c r="Q54" i="4" s="1"/>
  <c r="N54" i="4"/>
  <c r="O54" i="4"/>
  <c r="S54" i="4"/>
  <c r="L55" i="4"/>
  <c r="P55" i="4" s="1"/>
  <c r="M55" i="4"/>
  <c r="N55" i="4"/>
  <c r="O55" i="4"/>
  <c r="Q55" i="4"/>
  <c r="S55" i="4"/>
  <c r="L56" i="4"/>
  <c r="P56" i="4" s="1"/>
  <c r="M56" i="4"/>
  <c r="Q56" i="4" s="1"/>
  <c r="N56" i="4"/>
  <c r="O56" i="4"/>
  <c r="S56" i="4"/>
  <c r="L57" i="4"/>
  <c r="P57" i="4" s="1"/>
  <c r="M57" i="4"/>
  <c r="Q57" i="4" s="1"/>
  <c r="N57" i="4"/>
  <c r="O57" i="4"/>
  <c r="S57" i="4"/>
  <c r="L58" i="4"/>
  <c r="P58" i="4" s="1"/>
  <c r="M58" i="4"/>
  <c r="Q58" i="4" s="1"/>
  <c r="N58" i="4"/>
  <c r="O58" i="4"/>
  <c r="S58" i="4"/>
  <c r="L59" i="4"/>
  <c r="P59" i="4" s="1"/>
  <c r="M59" i="4"/>
  <c r="Q59" i="4" s="1"/>
  <c r="N59" i="4"/>
  <c r="O59" i="4"/>
  <c r="S59" i="4"/>
  <c r="L60" i="4"/>
  <c r="P60" i="4" s="1"/>
  <c r="M60" i="4"/>
  <c r="Q60" i="4" s="1"/>
  <c r="N60" i="4"/>
  <c r="O60" i="4"/>
  <c r="S60" i="4"/>
  <c r="L61" i="4"/>
  <c r="M61" i="4"/>
  <c r="Q61" i="4" s="1"/>
  <c r="N61" i="4"/>
  <c r="O61" i="4"/>
  <c r="P61" i="4"/>
  <c r="S61" i="4"/>
  <c r="L62" i="4"/>
  <c r="P62" i="4" s="1"/>
  <c r="M62" i="4"/>
  <c r="Q62" i="4" s="1"/>
  <c r="N62" i="4"/>
  <c r="O62" i="4"/>
  <c r="S62" i="4"/>
  <c r="L63" i="4"/>
  <c r="P63" i="4" s="1"/>
  <c r="M63" i="4"/>
  <c r="Q63" i="4" s="1"/>
  <c r="N63" i="4"/>
  <c r="O63" i="4"/>
  <c r="S63" i="4"/>
  <c r="L64" i="4"/>
  <c r="P64" i="4" s="1"/>
  <c r="M64" i="4"/>
  <c r="Q64" i="4" s="1"/>
  <c r="N64" i="4"/>
  <c r="O64" i="4"/>
  <c r="S64" i="4"/>
  <c r="L65" i="4"/>
  <c r="P65" i="4" s="1"/>
  <c r="M65" i="4"/>
  <c r="Q65" i="4" s="1"/>
  <c r="N65" i="4"/>
  <c r="O65" i="4"/>
  <c r="S65" i="4"/>
  <c r="L66" i="4"/>
  <c r="P66" i="4" s="1"/>
  <c r="M66" i="4"/>
  <c r="Q66" i="4" s="1"/>
  <c r="N66" i="4"/>
  <c r="O66" i="4"/>
  <c r="S66" i="4"/>
  <c r="L67" i="4"/>
  <c r="P67" i="4" s="1"/>
  <c r="M67" i="4"/>
  <c r="Q67" i="4" s="1"/>
  <c r="N67" i="4"/>
  <c r="O67" i="4"/>
  <c r="S67" i="4"/>
  <c r="L68" i="4"/>
  <c r="P68" i="4" s="1"/>
  <c r="M68" i="4"/>
  <c r="Q68" i="4" s="1"/>
  <c r="N68" i="4"/>
  <c r="O68" i="4"/>
  <c r="S68" i="4"/>
  <c r="L69" i="4"/>
  <c r="P69" i="4" s="1"/>
  <c r="M69" i="4"/>
  <c r="Q69" i="4" s="1"/>
  <c r="N69" i="4"/>
  <c r="O69" i="4"/>
  <c r="S69" i="4"/>
  <c r="L70" i="4"/>
  <c r="P70" i="4" s="1"/>
  <c r="M70" i="4"/>
  <c r="N70" i="4"/>
  <c r="O70" i="4"/>
  <c r="Q70" i="4"/>
  <c r="S70" i="4"/>
  <c r="L71" i="4"/>
  <c r="P71" i="4" s="1"/>
  <c r="M71" i="4"/>
  <c r="Q71" i="4" s="1"/>
  <c r="N71" i="4"/>
  <c r="O71" i="4"/>
  <c r="S71" i="4"/>
  <c r="L72" i="4"/>
  <c r="P72" i="4" s="1"/>
  <c r="M72" i="4"/>
  <c r="Q72" i="4" s="1"/>
  <c r="N72" i="4"/>
  <c r="O72" i="4"/>
  <c r="S72" i="4"/>
  <c r="L73" i="4"/>
  <c r="P73" i="4" s="1"/>
  <c r="M73" i="4"/>
  <c r="Q73" i="4" s="1"/>
  <c r="N73" i="4"/>
  <c r="O73" i="4"/>
  <c r="S73" i="4"/>
  <c r="L74" i="4"/>
  <c r="P74" i="4" s="1"/>
  <c r="M74" i="4"/>
  <c r="Q74" i="4" s="1"/>
  <c r="N74" i="4"/>
  <c r="O74" i="4"/>
  <c r="S74" i="4"/>
  <c r="L75" i="4"/>
  <c r="P75" i="4" s="1"/>
  <c r="M75" i="4"/>
  <c r="Q75" i="4" s="1"/>
  <c r="N75" i="4"/>
  <c r="O75" i="4"/>
  <c r="S75" i="4"/>
  <c r="L76" i="4"/>
  <c r="P76" i="4" s="1"/>
  <c r="M76" i="4"/>
  <c r="Q76" i="4" s="1"/>
  <c r="N76" i="4"/>
  <c r="O76" i="4"/>
  <c r="S76" i="4"/>
  <c r="L77" i="4"/>
  <c r="P77" i="4" s="1"/>
  <c r="M77" i="4"/>
  <c r="Q77" i="4" s="1"/>
  <c r="N77" i="4"/>
  <c r="O77" i="4"/>
  <c r="S77" i="4"/>
  <c r="L78" i="4"/>
  <c r="P78" i="4" s="1"/>
  <c r="M78" i="4"/>
  <c r="Q78" i="4" s="1"/>
  <c r="N78" i="4"/>
  <c r="O78" i="4"/>
  <c r="S78" i="4"/>
  <c r="L79" i="4"/>
  <c r="P79" i="4" s="1"/>
  <c r="M79" i="4"/>
  <c r="Q79" i="4" s="1"/>
  <c r="N79" i="4"/>
  <c r="O79" i="4"/>
  <c r="S79" i="4"/>
  <c r="L80" i="4"/>
  <c r="P80" i="4" s="1"/>
  <c r="M80" i="4"/>
  <c r="Q80" i="4" s="1"/>
  <c r="N80" i="4"/>
  <c r="O80" i="4"/>
  <c r="S80" i="4"/>
  <c r="L81" i="4"/>
  <c r="P81" i="4" s="1"/>
  <c r="M81" i="4"/>
  <c r="Q81" i="4" s="1"/>
  <c r="N81" i="4"/>
  <c r="O81" i="4"/>
  <c r="S81" i="4"/>
  <c r="L82" i="4"/>
  <c r="P82" i="4" s="1"/>
  <c r="M82" i="4"/>
  <c r="Q82" i="4" s="1"/>
  <c r="N82" i="4"/>
  <c r="O82" i="4"/>
  <c r="S82" i="4"/>
  <c r="L83" i="4"/>
  <c r="P83" i="4" s="1"/>
  <c r="M83" i="4"/>
  <c r="Q83" i="4" s="1"/>
  <c r="N83" i="4"/>
  <c r="O83" i="4"/>
  <c r="S83" i="4"/>
  <c r="L84" i="4"/>
  <c r="P84" i="4" s="1"/>
  <c r="M84" i="4"/>
  <c r="Q84" i="4" s="1"/>
  <c r="N84" i="4"/>
  <c r="O84" i="4"/>
  <c r="S84" i="4"/>
  <c r="L85" i="4"/>
  <c r="P85" i="4" s="1"/>
  <c r="M85" i="4"/>
  <c r="Q85" i="4" s="1"/>
  <c r="N85" i="4"/>
  <c r="O85" i="4"/>
  <c r="S85" i="4"/>
  <c r="L86" i="4"/>
  <c r="P86" i="4" s="1"/>
  <c r="M86" i="4"/>
  <c r="Q86" i="4" s="1"/>
  <c r="N86" i="4"/>
  <c r="O86" i="4"/>
  <c r="S86" i="4"/>
  <c r="L87" i="4"/>
  <c r="P87" i="4" s="1"/>
  <c r="M87" i="4"/>
  <c r="Q87" i="4" s="1"/>
  <c r="N87" i="4"/>
  <c r="O87" i="4"/>
  <c r="S87" i="4"/>
  <c r="L88" i="4"/>
  <c r="P88" i="4" s="1"/>
  <c r="M88" i="4"/>
  <c r="Q88" i="4" s="1"/>
  <c r="N88" i="4"/>
  <c r="O88" i="4"/>
  <c r="S88" i="4"/>
  <c r="L89" i="4"/>
  <c r="P89" i="4" s="1"/>
  <c r="M89" i="4"/>
  <c r="Q89" i="4" s="1"/>
  <c r="N89" i="4"/>
  <c r="O89" i="4"/>
  <c r="S89" i="4"/>
  <c r="L90" i="4"/>
  <c r="P90" i="4" s="1"/>
  <c r="M90" i="4"/>
  <c r="Q90" i="4" s="1"/>
  <c r="N90" i="4"/>
  <c r="O90" i="4"/>
  <c r="S90" i="4"/>
  <c r="L91" i="4"/>
  <c r="M91" i="4"/>
  <c r="Q91" i="4" s="1"/>
  <c r="N91" i="4"/>
  <c r="O91" i="4"/>
  <c r="P91" i="4"/>
  <c r="S91" i="4"/>
  <c r="L92" i="4"/>
  <c r="P92" i="4" s="1"/>
  <c r="M92" i="4"/>
  <c r="Q92" i="4" s="1"/>
  <c r="N92" i="4"/>
  <c r="O92" i="4"/>
  <c r="S92" i="4"/>
  <c r="L93" i="4"/>
  <c r="P93" i="4" s="1"/>
  <c r="M93" i="4"/>
  <c r="Q93" i="4" s="1"/>
  <c r="N93" i="4"/>
  <c r="O93" i="4"/>
  <c r="S93" i="4"/>
  <c r="L94" i="4"/>
  <c r="P94" i="4" s="1"/>
  <c r="M94" i="4"/>
  <c r="Q94" i="4" s="1"/>
  <c r="N94" i="4"/>
  <c r="O94" i="4"/>
  <c r="S94" i="4"/>
  <c r="L95" i="4"/>
  <c r="P95" i="4" s="1"/>
  <c r="M95" i="4"/>
  <c r="N95" i="4"/>
  <c r="O95" i="4"/>
  <c r="Q95" i="4"/>
  <c r="S95" i="4"/>
  <c r="L96" i="4"/>
  <c r="P96" i="4" s="1"/>
  <c r="M96" i="4"/>
  <c r="Q96" i="4" s="1"/>
  <c r="N96" i="4"/>
  <c r="O96" i="4"/>
  <c r="S96" i="4"/>
  <c r="L97" i="4"/>
  <c r="P97" i="4" s="1"/>
  <c r="M97" i="4"/>
  <c r="Q97" i="4" s="1"/>
  <c r="N97" i="4"/>
  <c r="O97" i="4"/>
  <c r="S97" i="4"/>
  <c r="L98" i="4"/>
  <c r="P98" i="4" s="1"/>
  <c r="M98" i="4"/>
  <c r="Q98" i="4" s="1"/>
  <c r="N98" i="4"/>
  <c r="O98" i="4"/>
  <c r="S98" i="4"/>
  <c r="L99" i="4"/>
  <c r="P99" i="4" s="1"/>
  <c r="M99" i="4"/>
  <c r="Q99" i="4" s="1"/>
  <c r="N99" i="4"/>
  <c r="O99" i="4"/>
  <c r="S99" i="4"/>
  <c r="L100" i="4"/>
  <c r="P100" i="4" s="1"/>
  <c r="M100" i="4"/>
  <c r="Q100" i="4" s="1"/>
  <c r="N100" i="4"/>
  <c r="O100" i="4"/>
  <c r="S100" i="4"/>
  <c r="L101" i="4"/>
  <c r="P101" i="4" s="1"/>
  <c r="M101" i="4"/>
  <c r="Q101" i="4" s="1"/>
  <c r="N101" i="4"/>
  <c r="O101" i="4"/>
  <c r="S101" i="4"/>
  <c r="L102" i="4"/>
  <c r="P102" i="4" s="1"/>
  <c r="M102" i="4"/>
  <c r="Q102" i="4" s="1"/>
  <c r="N102" i="4"/>
  <c r="O102" i="4"/>
  <c r="S102" i="4"/>
  <c r="L103" i="4"/>
  <c r="P103" i="4" s="1"/>
  <c r="M103" i="4"/>
  <c r="N103" i="4"/>
  <c r="O103" i="4"/>
  <c r="Q103" i="4"/>
  <c r="S103" i="4"/>
  <c r="L104" i="4"/>
  <c r="P104" i="4" s="1"/>
  <c r="M104" i="4"/>
  <c r="Q104" i="4" s="1"/>
  <c r="N104" i="4"/>
  <c r="O104" i="4"/>
  <c r="S104" i="4"/>
  <c r="L105" i="4"/>
  <c r="P105" i="4" s="1"/>
  <c r="M105" i="4"/>
  <c r="Q105" i="4" s="1"/>
  <c r="N105" i="4"/>
  <c r="O105" i="4"/>
  <c r="S105" i="4"/>
  <c r="L106" i="4"/>
  <c r="P106" i="4" s="1"/>
  <c r="M106" i="4"/>
  <c r="Q106" i="4" s="1"/>
  <c r="N106" i="4"/>
  <c r="O106" i="4"/>
  <c r="S106" i="4"/>
  <c r="L107" i="4"/>
  <c r="P107" i="4" s="1"/>
  <c r="M107" i="4"/>
  <c r="Q107" i="4" s="1"/>
  <c r="N107" i="4"/>
  <c r="O107" i="4"/>
  <c r="S107" i="4"/>
  <c r="L108" i="4"/>
  <c r="P108" i="4" s="1"/>
  <c r="M108" i="4"/>
  <c r="Q108" i="4" s="1"/>
  <c r="N108" i="4"/>
  <c r="O108" i="4"/>
  <c r="S108" i="4"/>
  <c r="L109" i="4"/>
  <c r="M109" i="4"/>
  <c r="Q109" i="4" s="1"/>
  <c r="N109" i="4"/>
  <c r="O109" i="4"/>
  <c r="P109" i="4"/>
  <c r="S109" i="4"/>
  <c r="L110" i="4"/>
  <c r="P110" i="4" s="1"/>
  <c r="M110" i="4"/>
  <c r="N110" i="4"/>
  <c r="O110" i="4"/>
  <c r="Q110" i="4"/>
  <c r="S110" i="4"/>
  <c r="L111" i="4"/>
  <c r="P111" i="4" s="1"/>
  <c r="M111" i="4"/>
  <c r="N111" i="4"/>
  <c r="O111" i="4"/>
  <c r="Q111" i="4"/>
  <c r="S111" i="4"/>
  <c r="L112" i="4"/>
  <c r="P112" i="4" s="1"/>
  <c r="M112" i="4"/>
  <c r="Q112" i="4" s="1"/>
  <c r="N112" i="4"/>
  <c r="O112" i="4"/>
  <c r="S112" i="4"/>
  <c r="L113" i="4"/>
  <c r="P113" i="4" s="1"/>
  <c r="M113" i="4"/>
  <c r="Q113" i="4" s="1"/>
  <c r="N113" i="4"/>
  <c r="O113" i="4"/>
  <c r="S113" i="4"/>
  <c r="L114" i="4"/>
  <c r="P114" i="4" s="1"/>
  <c r="M114" i="4"/>
  <c r="Q114" i="4" s="1"/>
  <c r="N114" i="4"/>
  <c r="O114" i="4"/>
  <c r="S114" i="4"/>
  <c r="L115" i="4"/>
  <c r="P115" i="4" s="1"/>
  <c r="M115" i="4"/>
  <c r="Q115" i="4" s="1"/>
  <c r="N115" i="4"/>
  <c r="O115" i="4"/>
  <c r="S115" i="4"/>
  <c r="L116" i="4"/>
  <c r="P116" i="4" s="1"/>
  <c r="M116" i="4"/>
  <c r="Q116" i="4" s="1"/>
  <c r="N116" i="4"/>
  <c r="O116" i="4"/>
  <c r="S116" i="4"/>
  <c r="L117" i="4"/>
  <c r="P117" i="4" s="1"/>
  <c r="M117" i="4"/>
  <c r="Q117" i="4" s="1"/>
  <c r="N117" i="4"/>
  <c r="O117" i="4"/>
  <c r="S117" i="4"/>
  <c r="L118" i="4"/>
  <c r="P118" i="4" s="1"/>
  <c r="M118" i="4"/>
  <c r="Q118" i="4" s="1"/>
  <c r="N118" i="4"/>
  <c r="O118" i="4"/>
  <c r="S118" i="4"/>
  <c r="L119" i="4"/>
  <c r="P119" i="4" s="1"/>
  <c r="M119" i="4"/>
  <c r="Q119" i="4" s="1"/>
  <c r="N119" i="4"/>
  <c r="O119" i="4"/>
  <c r="S119" i="4"/>
  <c r="L120" i="4"/>
  <c r="P120" i="4" s="1"/>
  <c r="M120" i="4"/>
  <c r="Q120" i="4" s="1"/>
  <c r="N120" i="4"/>
  <c r="O120" i="4"/>
  <c r="S120" i="4"/>
  <c r="L121" i="4"/>
  <c r="P121" i="4" s="1"/>
  <c r="M121" i="4"/>
  <c r="Q121" i="4" s="1"/>
  <c r="N121" i="4"/>
  <c r="O121" i="4"/>
  <c r="S121" i="4"/>
  <c r="L122" i="4"/>
  <c r="P122" i="4" s="1"/>
  <c r="M122" i="4"/>
  <c r="Q122" i="4" s="1"/>
  <c r="N122" i="4"/>
  <c r="O122" i="4"/>
  <c r="S122" i="4"/>
  <c r="L123" i="4"/>
  <c r="P123" i="4" s="1"/>
  <c r="M123" i="4"/>
  <c r="Q123" i="4" s="1"/>
  <c r="N123" i="4"/>
  <c r="O123" i="4"/>
  <c r="S123" i="4"/>
  <c r="L124" i="4"/>
  <c r="P124" i="4" s="1"/>
  <c r="M124" i="4"/>
  <c r="Q124" i="4" s="1"/>
  <c r="N124" i="4"/>
  <c r="O124" i="4"/>
  <c r="S124" i="4"/>
  <c r="L125" i="4"/>
  <c r="P125" i="4" s="1"/>
  <c r="M125" i="4"/>
  <c r="Q125" i="4" s="1"/>
  <c r="N125" i="4"/>
  <c r="O125" i="4"/>
  <c r="S125" i="4"/>
  <c r="L126" i="4"/>
  <c r="P126" i="4" s="1"/>
  <c r="M126" i="4"/>
  <c r="Q126" i="4" s="1"/>
  <c r="N126" i="4"/>
  <c r="O126" i="4"/>
  <c r="S126" i="4"/>
  <c r="L127" i="4"/>
  <c r="P127" i="4" s="1"/>
  <c r="M127" i="4"/>
  <c r="Q127" i="4" s="1"/>
  <c r="N127" i="4"/>
  <c r="O127" i="4"/>
  <c r="S127" i="4"/>
  <c r="L128" i="4"/>
  <c r="P128" i="4" s="1"/>
  <c r="M128" i="4"/>
  <c r="Q128" i="4" s="1"/>
  <c r="N128" i="4"/>
  <c r="O128" i="4"/>
  <c r="S128" i="4"/>
  <c r="L129" i="4"/>
  <c r="P129" i="4" s="1"/>
  <c r="M129" i="4"/>
  <c r="Q129" i="4" s="1"/>
  <c r="N129" i="4"/>
  <c r="O129" i="4"/>
  <c r="S129" i="4"/>
  <c r="L130" i="4"/>
  <c r="P130" i="4" s="1"/>
  <c r="M130" i="4"/>
  <c r="Q130" i="4" s="1"/>
  <c r="N130" i="4"/>
  <c r="O130" i="4"/>
  <c r="S130" i="4"/>
  <c r="L131" i="4"/>
  <c r="P131" i="4" s="1"/>
  <c r="M131" i="4"/>
  <c r="Q131" i="4" s="1"/>
  <c r="N131" i="4"/>
  <c r="O131" i="4"/>
  <c r="S131" i="4"/>
  <c r="L132" i="4"/>
  <c r="P132" i="4" s="1"/>
  <c r="M132" i="4"/>
  <c r="Q132" i="4" s="1"/>
  <c r="N132" i="4"/>
  <c r="O132" i="4"/>
  <c r="S132" i="4"/>
  <c r="L133" i="4"/>
  <c r="P133" i="4" s="1"/>
  <c r="M133" i="4"/>
  <c r="Q133" i="4" s="1"/>
  <c r="N133" i="4"/>
  <c r="O133" i="4"/>
  <c r="S133" i="4"/>
  <c r="L134" i="4"/>
  <c r="P134" i="4" s="1"/>
  <c r="M134" i="4"/>
  <c r="Q134" i="4" s="1"/>
  <c r="N134" i="4"/>
  <c r="O134" i="4"/>
  <c r="S134" i="4"/>
  <c r="L135" i="4"/>
  <c r="P135" i="4" s="1"/>
  <c r="M135" i="4"/>
  <c r="Q135" i="4" s="1"/>
  <c r="N135" i="4"/>
  <c r="O135" i="4"/>
  <c r="S135" i="4"/>
  <c r="L136" i="4"/>
  <c r="P136" i="4" s="1"/>
  <c r="M136" i="4"/>
  <c r="Q136" i="4" s="1"/>
  <c r="N136" i="4"/>
  <c r="O136" i="4"/>
  <c r="S136" i="4"/>
  <c r="L137" i="4"/>
  <c r="P137" i="4" s="1"/>
  <c r="M137" i="4"/>
  <c r="Q137" i="4" s="1"/>
  <c r="N137" i="4"/>
  <c r="O137" i="4"/>
  <c r="S137" i="4"/>
  <c r="L138" i="4"/>
  <c r="P138" i="4" s="1"/>
  <c r="M138" i="4"/>
  <c r="Q138" i="4" s="1"/>
  <c r="N138" i="4"/>
  <c r="O138" i="4"/>
  <c r="S138" i="4"/>
  <c r="L139" i="4"/>
  <c r="M139" i="4"/>
  <c r="Q139" i="4" s="1"/>
  <c r="N139" i="4"/>
  <c r="O139" i="4"/>
  <c r="P139" i="4"/>
  <c r="S139" i="4"/>
  <c r="L140" i="4"/>
  <c r="P140" i="4" s="1"/>
  <c r="M140" i="4"/>
  <c r="Q140" i="4" s="1"/>
  <c r="N140" i="4"/>
  <c r="O140" i="4"/>
  <c r="S140" i="4"/>
  <c r="L141" i="4"/>
  <c r="P141" i="4" s="1"/>
  <c r="M141" i="4"/>
  <c r="Q141" i="4" s="1"/>
  <c r="N141" i="4"/>
  <c r="O141" i="4"/>
  <c r="S141" i="4"/>
  <c r="L142" i="4"/>
  <c r="P142" i="4" s="1"/>
  <c r="M142" i="4"/>
  <c r="N142" i="4"/>
  <c r="O142" i="4"/>
  <c r="Q142" i="4"/>
  <c r="S142" i="4"/>
  <c r="L143" i="4"/>
  <c r="P143" i="4" s="1"/>
  <c r="M143" i="4"/>
  <c r="N143" i="4"/>
  <c r="O143" i="4"/>
  <c r="Q143" i="4"/>
  <c r="S143" i="4"/>
  <c r="L144" i="4"/>
  <c r="P144" i="4" s="1"/>
  <c r="M144" i="4"/>
  <c r="Q144" i="4" s="1"/>
  <c r="N144" i="4"/>
  <c r="O144" i="4"/>
  <c r="S144" i="4"/>
  <c r="L145" i="4"/>
  <c r="P145" i="4" s="1"/>
  <c r="M145" i="4"/>
  <c r="Q145" i="4" s="1"/>
  <c r="N145" i="4"/>
  <c r="O145" i="4"/>
  <c r="S145" i="4"/>
  <c r="L146" i="4"/>
  <c r="P146" i="4" s="1"/>
  <c r="M146" i="4"/>
  <c r="Q146" i="4" s="1"/>
  <c r="N146" i="4"/>
  <c r="O146" i="4"/>
  <c r="S146" i="4"/>
  <c r="L147" i="4"/>
  <c r="P147" i="4" s="1"/>
  <c r="M147" i="4"/>
  <c r="Q147" i="4" s="1"/>
  <c r="N147" i="4"/>
  <c r="O147" i="4"/>
  <c r="S147" i="4"/>
  <c r="L148" i="4"/>
  <c r="P148" i="4" s="1"/>
  <c r="M148" i="4"/>
  <c r="Q148" i="4" s="1"/>
  <c r="N148" i="4"/>
  <c r="O148" i="4"/>
  <c r="S148" i="4"/>
  <c r="L149" i="4"/>
  <c r="P149" i="4" s="1"/>
  <c r="M149" i="4"/>
  <c r="Q149" i="4" s="1"/>
  <c r="N149" i="4"/>
  <c r="O149" i="4"/>
  <c r="S149" i="4"/>
  <c r="L150" i="4"/>
  <c r="P150" i="4" s="1"/>
  <c r="M150" i="4"/>
  <c r="Q150" i="4" s="1"/>
  <c r="N150" i="4"/>
  <c r="O150" i="4"/>
  <c r="S150" i="4"/>
  <c r="L151" i="4"/>
  <c r="P151" i="4" s="1"/>
  <c r="M151" i="4"/>
  <c r="N151" i="4"/>
  <c r="O151" i="4"/>
  <c r="Q151" i="4"/>
  <c r="S151" i="4"/>
  <c r="L152" i="4"/>
  <c r="P152" i="4" s="1"/>
  <c r="M152" i="4"/>
  <c r="Q152" i="4" s="1"/>
  <c r="N152" i="4"/>
  <c r="O152" i="4"/>
  <c r="S152" i="4"/>
  <c r="L153" i="4"/>
  <c r="P153" i="4" s="1"/>
  <c r="M153" i="4"/>
  <c r="Q153" i="4" s="1"/>
  <c r="N153" i="4"/>
  <c r="O153" i="4"/>
  <c r="S153" i="4"/>
  <c r="L154" i="4"/>
  <c r="P154" i="4" s="1"/>
  <c r="M154" i="4"/>
  <c r="Q154" i="4" s="1"/>
  <c r="N154" i="4"/>
  <c r="O154" i="4"/>
  <c r="S154" i="4"/>
  <c r="L155" i="4"/>
  <c r="P155" i="4" s="1"/>
  <c r="M155" i="4"/>
  <c r="Q155" i="4" s="1"/>
  <c r="N155" i="4"/>
  <c r="O155" i="4"/>
  <c r="S155" i="4"/>
  <c r="L156" i="4"/>
  <c r="P156" i="4" s="1"/>
  <c r="M156" i="4"/>
  <c r="Q156" i="4" s="1"/>
  <c r="N156" i="4"/>
  <c r="O156" i="4"/>
  <c r="S156" i="4"/>
  <c r="L157" i="4"/>
  <c r="M157" i="4"/>
  <c r="Q157" i="4" s="1"/>
  <c r="N157" i="4"/>
  <c r="O157" i="4"/>
  <c r="P157" i="4"/>
  <c r="S157" i="4"/>
  <c r="L158" i="4"/>
  <c r="P158" i="4" s="1"/>
  <c r="M158" i="4"/>
  <c r="Q158" i="4" s="1"/>
  <c r="N158" i="4"/>
  <c r="O158" i="4"/>
  <c r="S158" i="4"/>
  <c r="L159" i="4"/>
  <c r="P159" i="4" s="1"/>
  <c r="M159" i="4"/>
  <c r="Q159" i="4" s="1"/>
  <c r="N159" i="4"/>
  <c r="O159" i="4"/>
  <c r="S159" i="4"/>
  <c r="L160" i="4"/>
  <c r="P160" i="4" s="1"/>
  <c r="M160" i="4"/>
  <c r="Q160" i="4" s="1"/>
  <c r="N160" i="4"/>
  <c r="O160" i="4"/>
  <c r="S160" i="4"/>
  <c r="L161" i="4"/>
  <c r="P161" i="4" s="1"/>
  <c r="M161" i="4"/>
  <c r="Q161" i="4" s="1"/>
  <c r="N161" i="4"/>
  <c r="O161" i="4"/>
  <c r="S161" i="4"/>
  <c r="L162" i="4"/>
  <c r="P162" i="4" s="1"/>
  <c r="M162" i="4"/>
  <c r="Q162" i="4" s="1"/>
  <c r="N162" i="4"/>
  <c r="O162" i="4"/>
  <c r="S162" i="4"/>
  <c r="L163" i="4"/>
  <c r="P163" i="4" s="1"/>
  <c r="M163" i="4"/>
  <c r="Q163" i="4" s="1"/>
  <c r="N163" i="4"/>
  <c r="O163" i="4"/>
  <c r="S163" i="4"/>
  <c r="L164" i="4"/>
  <c r="P164" i="4" s="1"/>
  <c r="M164" i="4"/>
  <c r="Q164" i="4" s="1"/>
  <c r="N164" i="4"/>
  <c r="O164" i="4"/>
  <c r="S164" i="4"/>
  <c r="L165" i="4"/>
  <c r="P165" i="4" s="1"/>
  <c r="M165" i="4"/>
  <c r="Q165" i="4" s="1"/>
  <c r="N165" i="4"/>
  <c r="O165" i="4"/>
  <c r="S165" i="4"/>
  <c r="L166" i="4"/>
  <c r="P166" i="4" s="1"/>
  <c r="M166" i="4"/>
  <c r="Q166" i="4" s="1"/>
  <c r="N166" i="4"/>
  <c r="O166" i="4"/>
  <c r="S166" i="4"/>
  <c r="L167" i="4"/>
  <c r="P167" i="4" s="1"/>
  <c r="M167" i="4"/>
  <c r="Q167" i="4" s="1"/>
  <c r="N167" i="4"/>
  <c r="O167" i="4"/>
  <c r="S167" i="4"/>
  <c r="L168" i="4"/>
  <c r="P168" i="4" s="1"/>
  <c r="M168" i="4"/>
  <c r="Q168" i="4" s="1"/>
  <c r="N168" i="4"/>
  <c r="O168" i="4"/>
  <c r="S168" i="4"/>
  <c r="L169" i="4"/>
  <c r="P169" i="4" s="1"/>
  <c r="M169" i="4"/>
  <c r="Q169" i="4" s="1"/>
  <c r="N169" i="4"/>
  <c r="O169" i="4"/>
  <c r="S169" i="4"/>
  <c r="L170" i="4"/>
  <c r="P170" i="4" s="1"/>
  <c r="M170" i="4"/>
  <c r="Q170" i="4" s="1"/>
  <c r="N170" i="4"/>
  <c r="O170" i="4"/>
  <c r="S170" i="4"/>
  <c r="L171" i="4"/>
  <c r="P171" i="4" s="1"/>
  <c r="M171" i="4"/>
  <c r="Q171" i="4" s="1"/>
  <c r="N171" i="4"/>
  <c r="O171" i="4"/>
  <c r="S171" i="4"/>
  <c r="L172" i="4"/>
  <c r="P172" i="4" s="1"/>
  <c r="M172" i="4"/>
  <c r="N172" i="4"/>
  <c r="O172" i="4"/>
  <c r="Q172" i="4"/>
  <c r="S172" i="4"/>
  <c r="L173" i="4"/>
  <c r="P173" i="4" s="1"/>
  <c r="M173" i="4"/>
  <c r="Q173" i="4" s="1"/>
  <c r="N173" i="4"/>
  <c r="O173" i="4"/>
  <c r="S173" i="4"/>
  <c r="L174" i="4"/>
  <c r="P174" i="4" s="1"/>
  <c r="M174" i="4"/>
  <c r="Q174" i="4" s="1"/>
  <c r="N174" i="4"/>
  <c r="O174" i="4"/>
  <c r="S174" i="4"/>
  <c r="L175" i="4"/>
  <c r="P175" i="4" s="1"/>
  <c r="M175" i="4"/>
  <c r="N175" i="4"/>
  <c r="O175" i="4"/>
  <c r="Q175" i="4"/>
  <c r="S175" i="4"/>
  <c r="L176" i="4"/>
  <c r="P176" i="4" s="1"/>
  <c r="M176" i="4"/>
  <c r="N176" i="4"/>
  <c r="O176" i="4"/>
  <c r="Q176" i="4"/>
  <c r="S176" i="4"/>
  <c r="L177" i="4"/>
  <c r="P177" i="4" s="1"/>
  <c r="M177" i="4"/>
  <c r="Q177" i="4" s="1"/>
  <c r="N177" i="4"/>
  <c r="O177" i="4"/>
  <c r="S177" i="4"/>
  <c r="L178" i="4"/>
  <c r="P178" i="4" s="1"/>
  <c r="M178" i="4"/>
  <c r="Q178" i="4" s="1"/>
  <c r="N178" i="4"/>
  <c r="O178" i="4"/>
  <c r="S178" i="4"/>
  <c r="S6" i="4"/>
  <c r="O6" i="4"/>
  <c r="N6" i="4"/>
  <c r="M6" i="4"/>
  <c r="Q6" i="4" s="1"/>
  <c r="L6" i="4"/>
  <c r="P6" i="4" s="1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6" i="4"/>
  <c r="L8" i="3"/>
  <c r="P8" i="3" s="1"/>
  <c r="M8" i="3"/>
  <c r="Q8" i="3" s="1"/>
  <c r="N8" i="3"/>
  <c r="O8" i="3"/>
  <c r="S8" i="3"/>
  <c r="L9" i="3"/>
  <c r="P9" i="3" s="1"/>
  <c r="M9" i="3"/>
  <c r="Q9" i="3" s="1"/>
  <c r="N9" i="3"/>
  <c r="O9" i="3"/>
  <c r="S9" i="3"/>
  <c r="L10" i="3"/>
  <c r="P10" i="3" s="1"/>
  <c r="M10" i="3"/>
  <c r="Q10" i="3" s="1"/>
  <c r="N10" i="3"/>
  <c r="O10" i="3"/>
  <c r="S10" i="3"/>
  <c r="L11" i="3"/>
  <c r="P11" i="3" s="1"/>
  <c r="M11" i="3"/>
  <c r="Q11" i="3" s="1"/>
  <c r="N11" i="3"/>
  <c r="O11" i="3"/>
  <c r="S11" i="3"/>
  <c r="L12" i="3"/>
  <c r="P12" i="3" s="1"/>
  <c r="M12" i="3"/>
  <c r="Q12" i="3" s="1"/>
  <c r="N12" i="3"/>
  <c r="O12" i="3"/>
  <c r="S12" i="3"/>
  <c r="L13" i="3"/>
  <c r="P13" i="3" s="1"/>
  <c r="M13" i="3"/>
  <c r="Q13" i="3" s="1"/>
  <c r="N13" i="3"/>
  <c r="O13" i="3"/>
  <c r="S13" i="3"/>
  <c r="L14" i="3"/>
  <c r="P14" i="3" s="1"/>
  <c r="M14" i="3"/>
  <c r="Q14" i="3" s="1"/>
  <c r="N14" i="3"/>
  <c r="O14" i="3"/>
  <c r="S14" i="3"/>
  <c r="L15" i="3"/>
  <c r="P15" i="3" s="1"/>
  <c r="M15" i="3"/>
  <c r="Q15" i="3" s="1"/>
  <c r="N15" i="3"/>
  <c r="O15" i="3"/>
  <c r="S15" i="3"/>
  <c r="L16" i="3"/>
  <c r="P16" i="3" s="1"/>
  <c r="M16" i="3"/>
  <c r="Q16" i="3" s="1"/>
  <c r="N16" i="3"/>
  <c r="O16" i="3"/>
  <c r="S16" i="3"/>
  <c r="L17" i="3"/>
  <c r="P17" i="3" s="1"/>
  <c r="M17" i="3"/>
  <c r="Q17" i="3" s="1"/>
  <c r="N17" i="3"/>
  <c r="O17" i="3"/>
  <c r="S17" i="3"/>
  <c r="L18" i="3"/>
  <c r="P18" i="3" s="1"/>
  <c r="M18" i="3"/>
  <c r="Q18" i="3" s="1"/>
  <c r="N18" i="3"/>
  <c r="O18" i="3"/>
  <c r="S18" i="3"/>
  <c r="L19" i="3"/>
  <c r="P19" i="3" s="1"/>
  <c r="M19" i="3"/>
  <c r="Q19" i="3" s="1"/>
  <c r="N19" i="3"/>
  <c r="O19" i="3"/>
  <c r="S19" i="3"/>
  <c r="L20" i="3"/>
  <c r="P20" i="3" s="1"/>
  <c r="M20" i="3"/>
  <c r="Q20" i="3" s="1"/>
  <c r="N20" i="3"/>
  <c r="O20" i="3"/>
  <c r="S20" i="3"/>
  <c r="L21" i="3"/>
  <c r="P21" i="3" s="1"/>
  <c r="M21" i="3"/>
  <c r="Q21" i="3" s="1"/>
  <c r="N21" i="3"/>
  <c r="O21" i="3"/>
  <c r="S21" i="3"/>
  <c r="L22" i="3"/>
  <c r="P22" i="3" s="1"/>
  <c r="M22" i="3"/>
  <c r="Q22" i="3" s="1"/>
  <c r="N22" i="3"/>
  <c r="O22" i="3"/>
  <c r="S22" i="3"/>
  <c r="L23" i="3"/>
  <c r="P23" i="3" s="1"/>
  <c r="M23" i="3"/>
  <c r="Q23" i="3" s="1"/>
  <c r="N23" i="3"/>
  <c r="O23" i="3"/>
  <c r="S23" i="3"/>
  <c r="L24" i="3"/>
  <c r="P24" i="3" s="1"/>
  <c r="M24" i="3"/>
  <c r="Q24" i="3" s="1"/>
  <c r="N24" i="3"/>
  <c r="O24" i="3"/>
  <c r="S24" i="3"/>
  <c r="L25" i="3"/>
  <c r="P25" i="3" s="1"/>
  <c r="M25" i="3"/>
  <c r="Q25" i="3" s="1"/>
  <c r="N25" i="3"/>
  <c r="O25" i="3"/>
  <c r="S25" i="3"/>
  <c r="L26" i="3"/>
  <c r="P26" i="3" s="1"/>
  <c r="M26" i="3"/>
  <c r="Q26" i="3" s="1"/>
  <c r="N26" i="3"/>
  <c r="O26" i="3"/>
  <c r="S26" i="3"/>
  <c r="L27" i="3"/>
  <c r="P27" i="3" s="1"/>
  <c r="M27" i="3"/>
  <c r="Q27" i="3" s="1"/>
  <c r="N27" i="3"/>
  <c r="O27" i="3"/>
  <c r="S27" i="3"/>
  <c r="L28" i="3"/>
  <c r="P28" i="3" s="1"/>
  <c r="M28" i="3"/>
  <c r="Q28" i="3" s="1"/>
  <c r="N28" i="3"/>
  <c r="O28" i="3"/>
  <c r="S28" i="3"/>
  <c r="L29" i="3"/>
  <c r="P29" i="3" s="1"/>
  <c r="M29" i="3"/>
  <c r="Q29" i="3" s="1"/>
  <c r="N29" i="3"/>
  <c r="O29" i="3"/>
  <c r="S29" i="3"/>
  <c r="L30" i="3"/>
  <c r="P30" i="3" s="1"/>
  <c r="M30" i="3"/>
  <c r="Q30" i="3" s="1"/>
  <c r="N30" i="3"/>
  <c r="O30" i="3"/>
  <c r="S30" i="3"/>
  <c r="L31" i="3"/>
  <c r="P31" i="3" s="1"/>
  <c r="M31" i="3"/>
  <c r="Q31" i="3" s="1"/>
  <c r="N31" i="3"/>
  <c r="O31" i="3"/>
  <c r="S31" i="3"/>
  <c r="L32" i="3"/>
  <c r="P32" i="3" s="1"/>
  <c r="M32" i="3"/>
  <c r="Q32" i="3" s="1"/>
  <c r="N32" i="3"/>
  <c r="O32" i="3"/>
  <c r="S32" i="3"/>
  <c r="L33" i="3"/>
  <c r="P33" i="3" s="1"/>
  <c r="M33" i="3"/>
  <c r="Q33" i="3" s="1"/>
  <c r="N33" i="3"/>
  <c r="O33" i="3"/>
  <c r="S33" i="3"/>
  <c r="L34" i="3"/>
  <c r="P34" i="3" s="1"/>
  <c r="M34" i="3"/>
  <c r="Q34" i="3" s="1"/>
  <c r="N34" i="3"/>
  <c r="O34" i="3"/>
  <c r="S34" i="3"/>
  <c r="L35" i="3"/>
  <c r="P35" i="3" s="1"/>
  <c r="M35" i="3"/>
  <c r="Q35" i="3" s="1"/>
  <c r="N35" i="3"/>
  <c r="O35" i="3"/>
  <c r="S35" i="3"/>
  <c r="L36" i="3"/>
  <c r="P36" i="3" s="1"/>
  <c r="M36" i="3"/>
  <c r="Q36" i="3" s="1"/>
  <c r="N36" i="3"/>
  <c r="O36" i="3"/>
  <c r="S36" i="3"/>
  <c r="L37" i="3"/>
  <c r="P37" i="3" s="1"/>
  <c r="M37" i="3"/>
  <c r="Q37" i="3" s="1"/>
  <c r="N37" i="3"/>
  <c r="O37" i="3"/>
  <c r="S37" i="3"/>
  <c r="L38" i="3"/>
  <c r="P38" i="3" s="1"/>
  <c r="M38" i="3"/>
  <c r="Q38" i="3" s="1"/>
  <c r="N38" i="3"/>
  <c r="O38" i="3"/>
  <c r="S38" i="3"/>
  <c r="L39" i="3"/>
  <c r="P39" i="3" s="1"/>
  <c r="M39" i="3"/>
  <c r="Q39" i="3" s="1"/>
  <c r="N39" i="3"/>
  <c r="O39" i="3"/>
  <c r="S39" i="3"/>
  <c r="L40" i="3"/>
  <c r="P40" i="3" s="1"/>
  <c r="M40" i="3"/>
  <c r="Q40" i="3" s="1"/>
  <c r="N40" i="3"/>
  <c r="O40" i="3"/>
  <c r="S40" i="3"/>
  <c r="L41" i="3"/>
  <c r="P41" i="3" s="1"/>
  <c r="M41" i="3"/>
  <c r="Q41" i="3" s="1"/>
  <c r="N41" i="3"/>
  <c r="O41" i="3"/>
  <c r="S41" i="3"/>
  <c r="L42" i="3"/>
  <c r="P42" i="3" s="1"/>
  <c r="M42" i="3"/>
  <c r="Q42" i="3" s="1"/>
  <c r="N42" i="3"/>
  <c r="O42" i="3"/>
  <c r="S42" i="3"/>
  <c r="L43" i="3"/>
  <c r="P43" i="3" s="1"/>
  <c r="M43" i="3"/>
  <c r="Q43" i="3" s="1"/>
  <c r="N43" i="3"/>
  <c r="O43" i="3"/>
  <c r="S43" i="3"/>
  <c r="L44" i="3"/>
  <c r="P44" i="3" s="1"/>
  <c r="M44" i="3"/>
  <c r="Q44" i="3" s="1"/>
  <c r="N44" i="3"/>
  <c r="O44" i="3"/>
  <c r="S44" i="3"/>
  <c r="L45" i="3"/>
  <c r="P45" i="3" s="1"/>
  <c r="M45" i="3"/>
  <c r="Q45" i="3" s="1"/>
  <c r="N45" i="3"/>
  <c r="O45" i="3"/>
  <c r="S45" i="3"/>
  <c r="L46" i="3"/>
  <c r="P46" i="3" s="1"/>
  <c r="M46" i="3"/>
  <c r="Q46" i="3" s="1"/>
  <c r="N46" i="3"/>
  <c r="O46" i="3"/>
  <c r="S46" i="3"/>
  <c r="L47" i="3"/>
  <c r="P47" i="3" s="1"/>
  <c r="M47" i="3"/>
  <c r="Q47" i="3" s="1"/>
  <c r="N47" i="3"/>
  <c r="O47" i="3"/>
  <c r="S47" i="3"/>
  <c r="L48" i="3"/>
  <c r="P48" i="3" s="1"/>
  <c r="M48" i="3"/>
  <c r="Q48" i="3" s="1"/>
  <c r="N48" i="3"/>
  <c r="O48" i="3"/>
  <c r="S48" i="3"/>
  <c r="L49" i="3"/>
  <c r="P49" i="3" s="1"/>
  <c r="M49" i="3"/>
  <c r="Q49" i="3" s="1"/>
  <c r="N49" i="3"/>
  <c r="O49" i="3"/>
  <c r="S49" i="3"/>
  <c r="L50" i="3"/>
  <c r="P50" i="3" s="1"/>
  <c r="M50" i="3"/>
  <c r="Q50" i="3" s="1"/>
  <c r="N50" i="3"/>
  <c r="O50" i="3"/>
  <c r="S50" i="3"/>
  <c r="L51" i="3"/>
  <c r="P51" i="3" s="1"/>
  <c r="M51" i="3"/>
  <c r="Q51" i="3" s="1"/>
  <c r="N51" i="3"/>
  <c r="O51" i="3"/>
  <c r="S51" i="3"/>
  <c r="L52" i="3"/>
  <c r="P52" i="3" s="1"/>
  <c r="M52" i="3"/>
  <c r="Q52" i="3" s="1"/>
  <c r="N52" i="3"/>
  <c r="O52" i="3"/>
  <c r="S52" i="3"/>
  <c r="L53" i="3"/>
  <c r="P53" i="3" s="1"/>
  <c r="M53" i="3"/>
  <c r="Q53" i="3" s="1"/>
  <c r="N53" i="3"/>
  <c r="O53" i="3"/>
  <c r="S53" i="3"/>
  <c r="L54" i="3"/>
  <c r="P54" i="3" s="1"/>
  <c r="M54" i="3"/>
  <c r="Q54" i="3" s="1"/>
  <c r="N54" i="3"/>
  <c r="O54" i="3"/>
  <c r="S54" i="3"/>
  <c r="L55" i="3"/>
  <c r="P55" i="3" s="1"/>
  <c r="M55" i="3"/>
  <c r="N55" i="3"/>
  <c r="O55" i="3"/>
  <c r="Q55" i="3"/>
  <c r="S55" i="3"/>
  <c r="L56" i="3"/>
  <c r="P56" i="3" s="1"/>
  <c r="M56" i="3"/>
  <c r="Q56" i="3" s="1"/>
  <c r="N56" i="3"/>
  <c r="O56" i="3"/>
  <c r="S56" i="3"/>
  <c r="L57" i="3"/>
  <c r="P57" i="3" s="1"/>
  <c r="M57" i="3"/>
  <c r="Q57" i="3" s="1"/>
  <c r="N57" i="3"/>
  <c r="O57" i="3"/>
  <c r="S57" i="3"/>
  <c r="L58" i="3"/>
  <c r="P58" i="3" s="1"/>
  <c r="M58" i="3"/>
  <c r="Q58" i="3" s="1"/>
  <c r="N58" i="3"/>
  <c r="O58" i="3"/>
  <c r="S58" i="3"/>
  <c r="L59" i="3"/>
  <c r="P59" i="3" s="1"/>
  <c r="M59" i="3"/>
  <c r="Q59" i="3" s="1"/>
  <c r="N59" i="3"/>
  <c r="O59" i="3"/>
  <c r="S59" i="3"/>
  <c r="L60" i="3"/>
  <c r="P60" i="3" s="1"/>
  <c r="M60" i="3"/>
  <c r="Q60" i="3" s="1"/>
  <c r="N60" i="3"/>
  <c r="O60" i="3"/>
  <c r="S60" i="3"/>
  <c r="L61" i="3"/>
  <c r="P61" i="3" s="1"/>
  <c r="M61" i="3"/>
  <c r="Q61" i="3" s="1"/>
  <c r="N61" i="3"/>
  <c r="O61" i="3"/>
  <c r="S61" i="3"/>
  <c r="L62" i="3"/>
  <c r="P62" i="3" s="1"/>
  <c r="M62" i="3"/>
  <c r="Q62" i="3" s="1"/>
  <c r="N62" i="3"/>
  <c r="O62" i="3"/>
  <c r="S62" i="3"/>
  <c r="L63" i="3"/>
  <c r="P63" i="3" s="1"/>
  <c r="M63" i="3"/>
  <c r="Q63" i="3" s="1"/>
  <c r="N63" i="3"/>
  <c r="O63" i="3"/>
  <c r="S63" i="3"/>
  <c r="L64" i="3"/>
  <c r="P64" i="3" s="1"/>
  <c r="M64" i="3"/>
  <c r="N64" i="3"/>
  <c r="O64" i="3"/>
  <c r="Q64" i="3"/>
  <c r="S64" i="3"/>
  <c r="L65" i="3"/>
  <c r="P65" i="3" s="1"/>
  <c r="M65" i="3"/>
  <c r="Q65" i="3" s="1"/>
  <c r="N65" i="3"/>
  <c r="O65" i="3"/>
  <c r="S65" i="3"/>
  <c r="L66" i="3"/>
  <c r="P66" i="3" s="1"/>
  <c r="M66" i="3"/>
  <c r="Q66" i="3" s="1"/>
  <c r="N66" i="3"/>
  <c r="O66" i="3"/>
  <c r="S66" i="3"/>
  <c r="L67" i="3"/>
  <c r="P67" i="3" s="1"/>
  <c r="M67" i="3"/>
  <c r="Q67" i="3" s="1"/>
  <c r="N67" i="3"/>
  <c r="O67" i="3"/>
  <c r="S67" i="3"/>
  <c r="L68" i="3"/>
  <c r="P68" i="3" s="1"/>
  <c r="M68" i="3"/>
  <c r="Q68" i="3" s="1"/>
  <c r="N68" i="3"/>
  <c r="O68" i="3"/>
  <c r="S68" i="3"/>
  <c r="L69" i="3"/>
  <c r="P69" i="3" s="1"/>
  <c r="M69" i="3"/>
  <c r="Q69" i="3" s="1"/>
  <c r="N69" i="3"/>
  <c r="O69" i="3"/>
  <c r="S69" i="3"/>
  <c r="L70" i="3"/>
  <c r="M70" i="3"/>
  <c r="Q70" i="3" s="1"/>
  <c r="N70" i="3"/>
  <c r="O70" i="3"/>
  <c r="P70" i="3"/>
  <c r="S70" i="3"/>
  <c r="L71" i="3"/>
  <c r="P71" i="3" s="1"/>
  <c r="M71" i="3"/>
  <c r="Q71" i="3" s="1"/>
  <c r="N71" i="3"/>
  <c r="O71" i="3"/>
  <c r="S71" i="3"/>
  <c r="L72" i="3"/>
  <c r="P72" i="3" s="1"/>
  <c r="M72" i="3"/>
  <c r="Q72" i="3" s="1"/>
  <c r="N72" i="3"/>
  <c r="O72" i="3"/>
  <c r="S72" i="3"/>
  <c r="L73" i="3"/>
  <c r="P73" i="3" s="1"/>
  <c r="M73" i="3"/>
  <c r="Q73" i="3" s="1"/>
  <c r="N73" i="3"/>
  <c r="O73" i="3"/>
  <c r="S73" i="3"/>
  <c r="L74" i="3"/>
  <c r="P74" i="3" s="1"/>
  <c r="M74" i="3"/>
  <c r="Q74" i="3" s="1"/>
  <c r="N74" i="3"/>
  <c r="O74" i="3"/>
  <c r="S74" i="3"/>
  <c r="L75" i="3"/>
  <c r="P75" i="3" s="1"/>
  <c r="M75" i="3"/>
  <c r="Q75" i="3" s="1"/>
  <c r="N75" i="3"/>
  <c r="O75" i="3"/>
  <c r="S75" i="3"/>
  <c r="L76" i="3"/>
  <c r="P76" i="3" s="1"/>
  <c r="M76" i="3"/>
  <c r="Q76" i="3" s="1"/>
  <c r="N76" i="3"/>
  <c r="O76" i="3"/>
  <c r="S76" i="3"/>
  <c r="L77" i="3"/>
  <c r="P77" i="3" s="1"/>
  <c r="M77" i="3"/>
  <c r="Q77" i="3" s="1"/>
  <c r="N77" i="3"/>
  <c r="O77" i="3"/>
  <c r="S77" i="3"/>
  <c r="L78" i="3"/>
  <c r="P78" i="3" s="1"/>
  <c r="M78" i="3"/>
  <c r="Q78" i="3" s="1"/>
  <c r="N78" i="3"/>
  <c r="O78" i="3"/>
  <c r="S78" i="3"/>
  <c r="L79" i="3"/>
  <c r="P79" i="3" s="1"/>
  <c r="M79" i="3"/>
  <c r="Q79" i="3" s="1"/>
  <c r="N79" i="3"/>
  <c r="O79" i="3"/>
  <c r="S79" i="3"/>
  <c r="L80" i="3"/>
  <c r="P80" i="3" s="1"/>
  <c r="M80" i="3"/>
  <c r="Q80" i="3" s="1"/>
  <c r="N80" i="3"/>
  <c r="O80" i="3"/>
  <c r="S80" i="3"/>
  <c r="L81" i="3"/>
  <c r="P81" i="3" s="1"/>
  <c r="M81" i="3"/>
  <c r="Q81" i="3" s="1"/>
  <c r="N81" i="3"/>
  <c r="O81" i="3"/>
  <c r="S81" i="3"/>
  <c r="L82" i="3"/>
  <c r="P82" i="3" s="1"/>
  <c r="M82" i="3"/>
  <c r="Q82" i="3" s="1"/>
  <c r="N82" i="3"/>
  <c r="O82" i="3"/>
  <c r="S82" i="3"/>
  <c r="L83" i="3"/>
  <c r="P83" i="3" s="1"/>
  <c r="M83" i="3"/>
  <c r="Q83" i="3" s="1"/>
  <c r="N83" i="3"/>
  <c r="O83" i="3"/>
  <c r="S83" i="3"/>
  <c r="L84" i="3"/>
  <c r="P84" i="3" s="1"/>
  <c r="M84" i="3"/>
  <c r="Q84" i="3" s="1"/>
  <c r="N84" i="3"/>
  <c r="O84" i="3"/>
  <c r="S84" i="3"/>
  <c r="L85" i="3"/>
  <c r="P85" i="3" s="1"/>
  <c r="M85" i="3"/>
  <c r="Q85" i="3" s="1"/>
  <c r="N85" i="3"/>
  <c r="O85" i="3"/>
  <c r="S85" i="3"/>
  <c r="L86" i="3"/>
  <c r="P86" i="3" s="1"/>
  <c r="M86" i="3"/>
  <c r="Q86" i="3" s="1"/>
  <c r="N86" i="3"/>
  <c r="O86" i="3"/>
  <c r="S86" i="3"/>
  <c r="L87" i="3"/>
  <c r="P87" i="3" s="1"/>
  <c r="M87" i="3"/>
  <c r="N87" i="3"/>
  <c r="O87" i="3"/>
  <c r="Q87" i="3"/>
  <c r="S87" i="3"/>
  <c r="L88" i="3"/>
  <c r="P88" i="3" s="1"/>
  <c r="M88" i="3"/>
  <c r="Q88" i="3" s="1"/>
  <c r="N88" i="3"/>
  <c r="O88" i="3"/>
  <c r="S88" i="3"/>
  <c r="L89" i="3"/>
  <c r="P89" i="3" s="1"/>
  <c r="M89" i="3"/>
  <c r="Q89" i="3" s="1"/>
  <c r="N89" i="3"/>
  <c r="O89" i="3"/>
  <c r="S89" i="3"/>
  <c r="L90" i="3"/>
  <c r="P90" i="3" s="1"/>
  <c r="M90" i="3"/>
  <c r="Q90" i="3" s="1"/>
  <c r="N90" i="3"/>
  <c r="O90" i="3"/>
  <c r="S90" i="3"/>
  <c r="L91" i="3"/>
  <c r="P91" i="3" s="1"/>
  <c r="M91" i="3"/>
  <c r="Q91" i="3" s="1"/>
  <c r="N91" i="3"/>
  <c r="O91" i="3"/>
  <c r="S91" i="3"/>
  <c r="L92" i="3"/>
  <c r="P92" i="3" s="1"/>
  <c r="M92" i="3"/>
  <c r="Q92" i="3" s="1"/>
  <c r="N92" i="3"/>
  <c r="O92" i="3"/>
  <c r="S92" i="3"/>
  <c r="L93" i="3"/>
  <c r="P93" i="3" s="1"/>
  <c r="M93" i="3"/>
  <c r="Q93" i="3" s="1"/>
  <c r="N93" i="3"/>
  <c r="O93" i="3"/>
  <c r="S93" i="3"/>
  <c r="L94" i="3"/>
  <c r="P94" i="3" s="1"/>
  <c r="M94" i="3"/>
  <c r="Q94" i="3" s="1"/>
  <c r="N94" i="3"/>
  <c r="O94" i="3"/>
  <c r="S94" i="3"/>
  <c r="L95" i="3"/>
  <c r="M95" i="3"/>
  <c r="Q95" i="3" s="1"/>
  <c r="N95" i="3"/>
  <c r="O95" i="3"/>
  <c r="P95" i="3"/>
  <c r="S95" i="3"/>
  <c r="L96" i="3"/>
  <c r="P96" i="3" s="1"/>
  <c r="M96" i="3"/>
  <c r="Q96" i="3" s="1"/>
  <c r="N96" i="3"/>
  <c r="O96" i="3"/>
  <c r="S96" i="3"/>
  <c r="L97" i="3"/>
  <c r="P97" i="3" s="1"/>
  <c r="M97" i="3"/>
  <c r="Q97" i="3" s="1"/>
  <c r="N97" i="3"/>
  <c r="O97" i="3"/>
  <c r="S97" i="3"/>
  <c r="L98" i="3"/>
  <c r="P98" i="3" s="1"/>
  <c r="M98" i="3"/>
  <c r="Q98" i="3" s="1"/>
  <c r="N98" i="3"/>
  <c r="O98" i="3"/>
  <c r="S98" i="3"/>
  <c r="L99" i="3"/>
  <c r="P99" i="3" s="1"/>
  <c r="M99" i="3"/>
  <c r="Q99" i="3" s="1"/>
  <c r="N99" i="3"/>
  <c r="O99" i="3"/>
  <c r="S99" i="3"/>
  <c r="L100" i="3"/>
  <c r="P100" i="3" s="1"/>
  <c r="M100" i="3"/>
  <c r="Q100" i="3" s="1"/>
  <c r="N100" i="3"/>
  <c r="O100" i="3"/>
  <c r="S100" i="3"/>
  <c r="L101" i="3"/>
  <c r="P101" i="3" s="1"/>
  <c r="M101" i="3"/>
  <c r="Q101" i="3" s="1"/>
  <c r="N101" i="3"/>
  <c r="O101" i="3"/>
  <c r="S101" i="3"/>
  <c r="L102" i="3"/>
  <c r="P102" i="3" s="1"/>
  <c r="M102" i="3"/>
  <c r="Q102" i="3" s="1"/>
  <c r="N102" i="3"/>
  <c r="O102" i="3"/>
  <c r="S102" i="3"/>
  <c r="L103" i="3"/>
  <c r="P103" i="3" s="1"/>
  <c r="M103" i="3"/>
  <c r="Q103" i="3" s="1"/>
  <c r="N103" i="3"/>
  <c r="O103" i="3"/>
  <c r="S103" i="3"/>
  <c r="L104" i="3"/>
  <c r="P104" i="3" s="1"/>
  <c r="M104" i="3"/>
  <c r="Q104" i="3" s="1"/>
  <c r="N104" i="3"/>
  <c r="O104" i="3"/>
  <c r="S104" i="3"/>
  <c r="L105" i="3"/>
  <c r="P105" i="3" s="1"/>
  <c r="M105" i="3"/>
  <c r="Q105" i="3" s="1"/>
  <c r="N105" i="3"/>
  <c r="O105" i="3"/>
  <c r="S105" i="3"/>
  <c r="L106" i="3"/>
  <c r="P106" i="3" s="1"/>
  <c r="M106" i="3"/>
  <c r="Q106" i="3" s="1"/>
  <c r="N106" i="3"/>
  <c r="O106" i="3"/>
  <c r="S106" i="3"/>
  <c r="L107" i="3"/>
  <c r="P107" i="3" s="1"/>
  <c r="Q107" i="3"/>
  <c r="N107" i="3"/>
  <c r="O107" i="3"/>
  <c r="S107" i="3"/>
  <c r="L108" i="3"/>
  <c r="P108" i="3" s="1"/>
  <c r="M108" i="3"/>
  <c r="Q108" i="3" s="1"/>
  <c r="N108" i="3"/>
  <c r="O108" i="3"/>
  <c r="S108" i="3"/>
  <c r="L109" i="3"/>
  <c r="P109" i="3" s="1"/>
  <c r="M109" i="3"/>
  <c r="Q109" i="3" s="1"/>
  <c r="N109" i="3"/>
  <c r="O109" i="3"/>
  <c r="S109" i="3"/>
  <c r="L110" i="3"/>
  <c r="P110" i="3" s="1"/>
  <c r="M110" i="3"/>
  <c r="Q110" i="3" s="1"/>
  <c r="N110" i="3"/>
  <c r="O110" i="3"/>
  <c r="S110" i="3"/>
  <c r="L111" i="3"/>
  <c r="P111" i="3" s="1"/>
  <c r="M111" i="3"/>
  <c r="Q111" i="3" s="1"/>
  <c r="N111" i="3"/>
  <c r="O111" i="3"/>
  <c r="S111" i="3"/>
  <c r="L112" i="3"/>
  <c r="P112" i="3" s="1"/>
  <c r="M112" i="3"/>
  <c r="Q112" i="3" s="1"/>
  <c r="N112" i="3"/>
  <c r="O112" i="3"/>
  <c r="S112" i="3"/>
  <c r="L113" i="3"/>
  <c r="P113" i="3" s="1"/>
  <c r="M113" i="3"/>
  <c r="Q113" i="3" s="1"/>
  <c r="N113" i="3"/>
  <c r="O113" i="3"/>
  <c r="S113" i="3"/>
  <c r="L114" i="3"/>
  <c r="P114" i="3" s="1"/>
  <c r="M114" i="3"/>
  <c r="Q114" i="3" s="1"/>
  <c r="N114" i="3"/>
  <c r="O114" i="3"/>
  <c r="S114" i="3"/>
  <c r="L115" i="3"/>
  <c r="P115" i="3" s="1"/>
  <c r="M115" i="3"/>
  <c r="Q115" i="3" s="1"/>
  <c r="N115" i="3"/>
  <c r="O115" i="3"/>
  <c r="S115" i="3"/>
  <c r="L116" i="3"/>
  <c r="P116" i="3" s="1"/>
  <c r="M116" i="3"/>
  <c r="Q116" i="3" s="1"/>
  <c r="N116" i="3"/>
  <c r="O116" i="3"/>
  <c r="S116" i="3"/>
  <c r="L117" i="3"/>
  <c r="P117" i="3" s="1"/>
  <c r="M117" i="3"/>
  <c r="Q117" i="3" s="1"/>
  <c r="N117" i="3"/>
  <c r="O117" i="3"/>
  <c r="S117" i="3"/>
  <c r="L118" i="3"/>
  <c r="P118" i="3" s="1"/>
  <c r="M118" i="3"/>
  <c r="Q118" i="3" s="1"/>
  <c r="N118" i="3"/>
  <c r="O118" i="3"/>
  <c r="S118" i="3"/>
  <c r="L119" i="3"/>
  <c r="P119" i="3" s="1"/>
  <c r="M119" i="3"/>
  <c r="Q119" i="3" s="1"/>
  <c r="N119" i="3"/>
  <c r="O119" i="3"/>
  <c r="S119" i="3"/>
  <c r="L120" i="3"/>
  <c r="P120" i="3" s="1"/>
  <c r="M120" i="3"/>
  <c r="Q120" i="3" s="1"/>
  <c r="N120" i="3"/>
  <c r="O120" i="3"/>
  <c r="S120" i="3"/>
  <c r="L121" i="3"/>
  <c r="P121" i="3" s="1"/>
  <c r="M121" i="3"/>
  <c r="Q121" i="3" s="1"/>
  <c r="N121" i="3"/>
  <c r="O121" i="3"/>
  <c r="S121" i="3"/>
  <c r="L122" i="3"/>
  <c r="P122" i="3" s="1"/>
  <c r="M122" i="3"/>
  <c r="Q122" i="3" s="1"/>
  <c r="N122" i="3"/>
  <c r="O122" i="3"/>
  <c r="S122" i="3"/>
  <c r="L123" i="3"/>
  <c r="P123" i="3" s="1"/>
  <c r="M123" i="3"/>
  <c r="Q123" i="3" s="1"/>
  <c r="N123" i="3"/>
  <c r="O123" i="3"/>
  <c r="S123" i="3"/>
  <c r="L124" i="3"/>
  <c r="P124" i="3" s="1"/>
  <c r="M124" i="3"/>
  <c r="Q124" i="3" s="1"/>
  <c r="N124" i="3"/>
  <c r="O124" i="3"/>
  <c r="S124" i="3"/>
  <c r="L125" i="3"/>
  <c r="P125" i="3" s="1"/>
  <c r="M125" i="3"/>
  <c r="Q125" i="3" s="1"/>
  <c r="N125" i="3"/>
  <c r="O125" i="3"/>
  <c r="S125" i="3"/>
  <c r="L126" i="3"/>
  <c r="P126" i="3" s="1"/>
  <c r="M126" i="3"/>
  <c r="Q126" i="3" s="1"/>
  <c r="N126" i="3"/>
  <c r="O126" i="3"/>
  <c r="S126" i="3"/>
  <c r="L127" i="3"/>
  <c r="P127" i="3" s="1"/>
  <c r="M127" i="3"/>
  <c r="Q127" i="3" s="1"/>
  <c r="N127" i="3"/>
  <c r="O127" i="3"/>
  <c r="S127" i="3"/>
  <c r="L128" i="3"/>
  <c r="P128" i="3" s="1"/>
  <c r="M128" i="3"/>
  <c r="Q128" i="3" s="1"/>
  <c r="N128" i="3"/>
  <c r="O128" i="3"/>
  <c r="S128" i="3"/>
  <c r="L129" i="3"/>
  <c r="P129" i="3" s="1"/>
  <c r="M129" i="3"/>
  <c r="Q129" i="3" s="1"/>
  <c r="N129" i="3"/>
  <c r="O129" i="3"/>
  <c r="S129" i="3"/>
  <c r="L130" i="3"/>
  <c r="P130" i="3" s="1"/>
  <c r="M130" i="3"/>
  <c r="Q130" i="3" s="1"/>
  <c r="N130" i="3"/>
  <c r="O130" i="3"/>
  <c r="S130" i="3"/>
  <c r="L131" i="3"/>
  <c r="P131" i="3" s="1"/>
  <c r="M131" i="3"/>
  <c r="Q131" i="3" s="1"/>
  <c r="N131" i="3"/>
  <c r="O131" i="3"/>
  <c r="S131" i="3"/>
  <c r="L132" i="3"/>
  <c r="P132" i="3" s="1"/>
  <c r="M132" i="3"/>
  <c r="Q132" i="3" s="1"/>
  <c r="N132" i="3"/>
  <c r="O132" i="3"/>
  <c r="S132" i="3"/>
  <c r="L133" i="3"/>
  <c r="P133" i="3" s="1"/>
  <c r="M133" i="3"/>
  <c r="Q133" i="3" s="1"/>
  <c r="N133" i="3"/>
  <c r="O133" i="3"/>
  <c r="S133" i="3"/>
  <c r="L134" i="3"/>
  <c r="P134" i="3" s="1"/>
  <c r="M134" i="3"/>
  <c r="Q134" i="3" s="1"/>
  <c r="N134" i="3"/>
  <c r="O134" i="3"/>
  <c r="S134" i="3"/>
  <c r="L135" i="3"/>
  <c r="P135" i="3" s="1"/>
  <c r="M135" i="3"/>
  <c r="Q135" i="3" s="1"/>
  <c r="N135" i="3"/>
  <c r="O135" i="3"/>
  <c r="S135" i="3"/>
  <c r="L136" i="3"/>
  <c r="P136" i="3" s="1"/>
  <c r="M136" i="3"/>
  <c r="Q136" i="3" s="1"/>
  <c r="N136" i="3"/>
  <c r="O136" i="3"/>
  <c r="S136" i="3"/>
  <c r="L137" i="3"/>
  <c r="P137" i="3" s="1"/>
  <c r="M137" i="3"/>
  <c r="Q137" i="3" s="1"/>
  <c r="N137" i="3"/>
  <c r="O137" i="3"/>
  <c r="S137" i="3"/>
  <c r="L138" i="3"/>
  <c r="P138" i="3" s="1"/>
  <c r="M138" i="3"/>
  <c r="Q138" i="3" s="1"/>
  <c r="N138" i="3"/>
  <c r="O138" i="3"/>
  <c r="S138" i="3"/>
  <c r="L139" i="3"/>
  <c r="P139" i="3" s="1"/>
  <c r="M139" i="3"/>
  <c r="Q139" i="3" s="1"/>
  <c r="N139" i="3"/>
  <c r="O139" i="3"/>
  <c r="S139" i="3"/>
  <c r="L140" i="3"/>
  <c r="P140" i="3" s="1"/>
  <c r="M140" i="3"/>
  <c r="Q140" i="3" s="1"/>
  <c r="N140" i="3"/>
  <c r="O140" i="3"/>
  <c r="S140" i="3"/>
  <c r="L141" i="3"/>
  <c r="M141" i="3"/>
  <c r="Q141" i="3" s="1"/>
  <c r="N141" i="3"/>
  <c r="O141" i="3"/>
  <c r="P141" i="3"/>
  <c r="S141" i="3"/>
  <c r="L142" i="3"/>
  <c r="P142" i="3" s="1"/>
  <c r="M142" i="3"/>
  <c r="Q142" i="3" s="1"/>
  <c r="N142" i="3"/>
  <c r="O142" i="3"/>
  <c r="S142" i="3"/>
  <c r="L143" i="3"/>
  <c r="P143" i="3" s="1"/>
  <c r="M143" i="3"/>
  <c r="Q143" i="3" s="1"/>
  <c r="N143" i="3"/>
  <c r="O143" i="3"/>
  <c r="S143" i="3"/>
  <c r="L144" i="3"/>
  <c r="P144" i="3" s="1"/>
  <c r="M144" i="3"/>
  <c r="Q144" i="3" s="1"/>
  <c r="N144" i="3"/>
  <c r="O144" i="3"/>
  <c r="S144" i="3"/>
  <c r="L145" i="3"/>
  <c r="P145" i="3" s="1"/>
  <c r="M145" i="3"/>
  <c r="Q145" i="3" s="1"/>
  <c r="N145" i="3"/>
  <c r="O145" i="3"/>
  <c r="S145" i="3"/>
  <c r="L146" i="3"/>
  <c r="P146" i="3" s="1"/>
  <c r="M146" i="3"/>
  <c r="Q146" i="3" s="1"/>
  <c r="N146" i="3"/>
  <c r="O146" i="3"/>
  <c r="S146" i="3"/>
  <c r="L147" i="3"/>
  <c r="P147" i="3" s="1"/>
  <c r="M147" i="3"/>
  <c r="Q147" i="3" s="1"/>
  <c r="N147" i="3"/>
  <c r="O147" i="3"/>
  <c r="S147" i="3"/>
  <c r="L148" i="3"/>
  <c r="P148" i="3" s="1"/>
  <c r="M148" i="3"/>
  <c r="Q148" i="3" s="1"/>
  <c r="N148" i="3"/>
  <c r="O148" i="3"/>
  <c r="S148" i="3"/>
  <c r="L149" i="3"/>
  <c r="P149" i="3" s="1"/>
  <c r="M149" i="3"/>
  <c r="Q149" i="3" s="1"/>
  <c r="N149" i="3"/>
  <c r="O149" i="3"/>
  <c r="S149" i="3"/>
  <c r="L150" i="3"/>
  <c r="P150" i="3" s="1"/>
  <c r="M150" i="3"/>
  <c r="Q150" i="3" s="1"/>
  <c r="N150" i="3"/>
  <c r="O150" i="3"/>
  <c r="S150" i="3"/>
  <c r="L151" i="3"/>
  <c r="P151" i="3" s="1"/>
  <c r="M151" i="3"/>
  <c r="Q151" i="3" s="1"/>
  <c r="N151" i="3"/>
  <c r="O151" i="3"/>
  <c r="S151" i="3"/>
  <c r="L152" i="3"/>
  <c r="P152" i="3" s="1"/>
  <c r="M152" i="3"/>
  <c r="Q152" i="3" s="1"/>
  <c r="N152" i="3"/>
  <c r="O152" i="3"/>
  <c r="S152" i="3"/>
  <c r="L153" i="3"/>
  <c r="P153" i="3" s="1"/>
  <c r="M153" i="3"/>
  <c r="Q153" i="3" s="1"/>
  <c r="N153" i="3"/>
  <c r="O153" i="3"/>
  <c r="S153" i="3"/>
  <c r="L154" i="3"/>
  <c r="P154" i="3" s="1"/>
  <c r="M154" i="3"/>
  <c r="Q154" i="3" s="1"/>
  <c r="N154" i="3"/>
  <c r="O154" i="3"/>
  <c r="S154" i="3"/>
  <c r="L155" i="3"/>
  <c r="P155" i="3" s="1"/>
  <c r="M155" i="3"/>
  <c r="Q155" i="3" s="1"/>
  <c r="N155" i="3"/>
  <c r="O155" i="3"/>
  <c r="S155" i="3"/>
  <c r="L156" i="3"/>
  <c r="P156" i="3" s="1"/>
  <c r="M156" i="3"/>
  <c r="Q156" i="3" s="1"/>
  <c r="N156" i="3"/>
  <c r="O156" i="3"/>
  <c r="S156" i="3"/>
  <c r="L157" i="3"/>
  <c r="P157" i="3" s="1"/>
  <c r="M157" i="3"/>
  <c r="Q157" i="3" s="1"/>
  <c r="N157" i="3"/>
  <c r="O157" i="3"/>
  <c r="S157" i="3"/>
  <c r="L158" i="3"/>
  <c r="P158" i="3" s="1"/>
  <c r="M158" i="3"/>
  <c r="Q158" i="3" s="1"/>
  <c r="N158" i="3"/>
  <c r="O158" i="3"/>
  <c r="S158" i="3"/>
  <c r="L159" i="3"/>
  <c r="P159" i="3" s="1"/>
  <c r="M159" i="3"/>
  <c r="Q159" i="3" s="1"/>
  <c r="N159" i="3"/>
  <c r="O159" i="3"/>
  <c r="S159" i="3"/>
  <c r="L160" i="3"/>
  <c r="P160" i="3" s="1"/>
  <c r="M160" i="3"/>
  <c r="Q160" i="3" s="1"/>
  <c r="N160" i="3"/>
  <c r="O160" i="3"/>
  <c r="S160" i="3"/>
  <c r="L161" i="3"/>
  <c r="P161" i="3" s="1"/>
  <c r="M161" i="3"/>
  <c r="Q161" i="3" s="1"/>
  <c r="N161" i="3"/>
  <c r="O161" i="3"/>
  <c r="S161" i="3"/>
  <c r="L162" i="3"/>
  <c r="P162" i="3" s="1"/>
  <c r="M162" i="3"/>
  <c r="Q162" i="3" s="1"/>
  <c r="N162" i="3"/>
  <c r="O162" i="3"/>
  <c r="S162" i="3"/>
  <c r="L163" i="3"/>
  <c r="P163" i="3" s="1"/>
  <c r="M163" i="3"/>
  <c r="Q163" i="3" s="1"/>
  <c r="N163" i="3"/>
  <c r="O163" i="3"/>
  <c r="S163" i="3"/>
  <c r="L164" i="3"/>
  <c r="P164" i="3" s="1"/>
  <c r="M164" i="3"/>
  <c r="Q164" i="3" s="1"/>
  <c r="N164" i="3"/>
  <c r="O164" i="3"/>
  <c r="S164" i="3"/>
  <c r="L165" i="3"/>
  <c r="P165" i="3" s="1"/>
  <c r="M165" i="3"/>
  <c r="Q165" i="3" s="1"/>
  <c r="N165" i="3"/>
  <c r="O165" i="3"/>
  <c r="S165" i="3"/>
  <c r="L166" i="3"/>
  <c r="P166" i="3" s="1"/>
  <c r="M166" i="3"/>
  <c r="Q166" i="3" s="1"/>
  <c r="N166" i="3"/>
  <c r="O166" i="3"/>
  <c r="S166" i="3"/>
  <c r="L167" i="3"/>
  <c r="P167" i="3" s="1"/>
  <c r="M167" i="3"/>
  <c r="Q167" i="3" s="1"/>
  <c r="N167" i="3"/>
  <c r="O167" i="3"/>
  <c r="S167" i="3"/>
  <c r="L168" i="3"/>
  <c r="P168" i="3" s="1"/>
  <c r="M168" i="3"/>
  <c r="Q168" i="3" s="1"/>
  <c r="N168" i="3"/>
  <c r="O168" i="3"/>
  <c r="S168" i="3"/>
  <c r="L169" i="3"/>
  <c r="P169" i="3" s="1"/>
  <c r="M169" i="3"/>
  <c r="Q169" i="3" s="1"/>
  <c r="N169" i="3"/>
  <c r="O169" i="3"/>
  <c r="S169" i="3"/>
  <c r="L170" i="3"/>
  <c r="P170" i="3" s="1"/>
  <c r="M170" i="3"/>
  <c r="Q170" i="3" s="1"/>
  <c r="N170" i="3"/>
  <c r="O170" i="3"/>
  <c r="S170" i="3"/>
  <c r="L171" i="3"/>
  <c r="P171" i="3" s="1"/>
  <c r="M171" i="3"/>
  <c r="Q171" i="3" s="1"/>
  <c r="N171" i="3"/>
  <c r="O171" i="3"/>
  <c r="S171" i="3"/>
  <c r="L172" i="3"/>
  <c r="P172" i="3" s="1"/>
  <c r="M172" i="3"/>
  <c r="Q172" i="3" s="1"/>
  <c r="N172" i="3"/>
  <c r="O172" i="3"/>
  <c r="S172" i="3"/>
  <c r="L173" i="3"/>
  <c r="P173" i="3" s="1"/>
  <c r="M173" i="3"/>
  <c r="Q173" i="3" s="1"/>
  <c r="N173" i="3"/>
  <c r="O173" i="3"/>
  <c r="S173" i="3"/>
  <c r="L174" i="3"/>
  <c r="P174" i="3" s="1"/>
  <c r="M174" i="3"/>
  <c r="Q174" i="3" s="1"/>
  <c r="N174" i="3"/>
  <c r="O174" i="3"/>
  <c r="S174" i="3"/>
  <c r="L175" i="3"/>
  <c r="P175" i="3" s="1"/>
  <c r="M175" i="3"/>
  <c r="Q175" i="3" s="1"/>
  <c r="N175" i="3"/>
  <c r="O175" i="3"/>
  <c r="S175" i="3"/>
  <c r="L176" i="3"/>
  <c r="P176" i="3" s="1"/>
  <c r="M176" i="3"/>
  <c r="Q176" i="3" s="1"/>
  <c r="N176" i="3"/>
  <c r="O176" i="3"/>
  <c r="S176" i="3"/>
  <c r="L177" i="3"/>
  <c r="P177" i="3" s="1"/>
  <c r="M177" i="3"/>
  <c r="Q177" i="3" s="1"/>
  <c r="N177" i="3"/>
  <c r="O177" i="3"/>
  <c r="S177" i="3"/>
  <c r="L178" i="3"/>
  <c r="P178" i="3" s="1"/>
  <c r="M178" i="3"/>
  <c r="Q178" i="3" s="1"/>
  <c r="N178" i="3"/>
  <c r="O178" i="3"/>
  <c r="S178" i="3"/>
  <c r="L7" i="3"/>
  <c r="P7" i="3" s="1"/>
  <c r="M7" i="3"/>
  <c r="Q7" i="3" s="1"/>
  <c r="S7" i="3"/>
  <c r="O7" i="3"/>
  <c r="N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7" i="3"/>
  <c r="C176" i="6"/>
  <c r="B52" i="26" s="1"/>
  <c r="H52" i="26" l="1"/>
  <c r="H46" i="16"/>
  <c r="I46" i="16" s="1"/>
  <c r="T122" i="13"/>
  <c r="R154" i="13"/>
  <c r="T171" i="13"/>
  <c r="O171" i="13"/>
  <c r="K171" i="13" s="1"/>
  <c r="Q154" i="13"/>
  <c r="M154" i="13" s="1"/>
  <c r="P171" i="13"/>
  <c r="L171" i="13" s="1"/>
  <c r="Q182" i="13"/>
  <c r="M182" i="13" s="1"/>
  <c r="Q122" i="13"/>
  <c r="M122" i="13" s="1"/>
  <c r="Q171" i="13"/>
  <c r="M171" i="13" s="1"/>
  <c r="O122" i="13"/>
  <c r="K122" i="13" s="1"/>
  <c r="Q68" i="13"/>
  <c r="M68" i="13" s="1"/>
  <c r="P122" i="13"/>
  <c r="L122" i="13" s="1"/>
  <c r="O68" i="13"/>
  <c r="K68" i="13" s="1"/>
  <c r="O154" i="13"/>
  <c r="K154" i="13" s="1"/>
  <c r="O182" i="13"/>
  <c r="K182" i="13" s="1"/>
  <c r="P68" i="13"/>
  <c r="L68" i="13" s="1"/>
  <c r="P154" i="13"/>
  <c r="L154" i="13" s="1"/>
  <c r="P182" i="13"/>
  <c r="L182" i="13" s="1"/>
  <c r="T68" i="13"/>
  <c r="T154" i="13"/>
  <c r="T182" i="13"/>
  <c r="R171" i="13"/>
  <c r="U171" i="13" s="1"/>
  <c r="R122" i="13"/>
  <c r="U122" i="13" s="1"/>
  <c r="R182" i="13"/>
  <c r="U182" i="13" s="1"/>
  <c r="S47" i="13"/>
  <c r="S162" i="13"/>
  <c r="S170" i="13"/>
  <c r="S105" i="13"/>
  <c r="S106" i="13"/>
  <c r="S136" i="13"/>
  <c r="S48" i="13"/>
  <c r="S58" i="13"/>
  <c r="S62" i="13"/>
  <c r="S167" i="13"/>
  <c r="S89" i="13"/>
  <c r="R68" i="13"/>
  <c r="U68" i="13" s="1"/>
  <c r="S32" i="13"/>
  <c r="S41" i="13"/>
  <c r="S110" i="13"/>
  <c r="S113" i="13"/>
  <c r="S133" i="13"/>
  <c r="S152" i="13"/>
  <c r="S153" i="13"/>
  <c r="S157" i="13"/>
  <c r="S181" i="13"/>
  <c r="S98" i="13"/>
  <c r="S137" i="13"/>
  <c r="S165" i="13"/>
  <c r="S104" i="13"/>
  <c r="S79" i="13"/>
  <c r="S82" i="13"/>
  <c r="S147" i="13"/>
  <c r="S33" i="13"/>
  <c r="S59" i="13"/>
  <c r="S97" i="13"/>
  <c r="S101" i="13"/>
  <c r="S140" i="13"/>
  <c r="S42" i="13"/>
  <c r="S57" i="13"/>
  <c r="S81" i="13"/>
  <c r="S90" i="13"/>
  <c r="S128" i="13"/>
  <c r="S114" i="13"/>
  <c r="S135" i="13"/>
  <c r="S169" i="13"/>
  <c r="S176" i="13"/>
  <c r="S99" i="13"/>
  <c r="S148" i="13"/>
  <c r="S159" i="13"/>
  <c r="S43" i="13"/>
  <c r="S91" i="13"/>
  <c r="S173" i="13"/>
  <c r="S36" i="13"/>
  <c r="S75" i="13"/>
  <c r="S145" i="13"/>
  <c r="S177" i="13"/>
  <c r="S9" i="13"/>
  <c r="S17" i="13"/>
  <c r="S25" i="13"/>
  <c r="S53" i="13"/>
  <c r="S67" i="13"/>
  <c r="S125" i="13"/>
  <c r="S143" i="13"/>
  <c r="S163" i="13"/>
  <c r="S34" i="13"/>
  <c r="S44" i="13"/>
  <c r="S60" i="13"/>
  <c r="S72" i="13"/>
  <c r="S93" i="13"/>
  <c r="S94" i="13"/>
  <c r="S103" i="13"/>
  <c r="S121" i="13"/>
  <c r="S141" i="13"/>
  <c r="S71" i="13"/>
  <c r="S73" i="13"/>
  <c r="S74" i="13"/>
  <c r="S83" i="13"/>
  <c r="S85" i="13"/>
  <c r="S102" i="13"/>
  <c r="S111" i="13"/>
  <c r="S118" i="13"/>
  <c r="S119" i="13"/>
  <c r="S131" i="13"/>
  <c r="S180" i="13"/>
  <c r="S6" i="13"/>
  <c r="S14" i="13"/>
  <c r="S22" i="13"/>
  <c r="S30" i="13"/>
  <c r="S78" i="13"/>
  <c r="S109" i="13"/>
  <c r="S129" i="13"/>
  <c r="S149" i="13"/>
  <c r="S151" i="13"/>
  <c r="S158" i="13"/>
  <c r="S161" i="13"/>
  <c r="S166" i="13"/>
  <c r="S175" i="13"/>
  <c r="S5" i="13"/>
  <c r="S13" i="13"/>
  <c r="S21" i="13"/>
  <c r="S29" i="13"/>
  <c r="S37" i="13"/>
  <c r="S39" i="13"/>
  <c r="S40" i="13"/>
  <c r="S49" i="13"/>
  <c r="S50" i="13"/>
  <c r="S56" i="13"/>
  <c r="S66" i="13"/>
  <c r="S107" i="13"/>
  <c r="S138" i="13"/>
  <c r="S139" i="13"/>
  <c r="S144" i="13"/>
  <c r="S46" i="13"/>
  <c r="S63" i="13"/>
  <c r="S64" i="13"/>
  <c r="S124" i="13"/>
  <c r="S8" i="13"/>
  <c r="S11" i="13"/>
  <c r="S16" i="13"/>
  <c r="S19" i="13"/>
  <c r="S24" i="13"/>
  <c r="S27" i="13"/>
  <c r="S38" i="13"/>
  <c r="S77" i="13"/>
  <c r="S86" i="13"/>
  <c r="S87" i="13"/>
  <c r="S95" i="13"/>
  <c r="S115" i="13"/>
  <c r="S117" i="13"/>
  <c r="S127" i="13"/>
  <c r="S132" i="13"/>
  <c r="S179" i="13"/>
  <c r="S3" i="13"/>
  <c r="S51" i="13"/>
  <c r="S18" i="13"/>
  <c r="S35" i="13"/>
  <c r="S10" i="13"/>
  <c r="S52" i="13"/>
  <c r="S55" i="13"/>
  <c r="S26" i="13"/>
  <c r="S4" i="13"/>
  <c r="S7" i="13"/>
  <c r="S12" i="13"/>
  <c r="S15" i="13"/>
  <c r="S20" i="13"/>
  <c r="S23" i="13"/>
  <c r="S28" i="13"/>
  <c r="S31" i="13"/>
  <c r="S45" i="13"/>
  <c r="S54" i="13"/>
  <c r="S61" i="13"/>
  <c r="S84" i="13"/>
  <c r="S116" i="13"/>
  <c r="S150" i="13"/>
  <c r="S174" i="13"/>
  <c r="S96" i="13"/>
  <c r="S130" i="13"/>
  <c r="S164" i="13"/>
  <c r="S76" i="13"/>
  <c r="S108" i="13"/>
  <c r="S142" i="13"/>
  <c r="S65" i="13"/>
  <c r="S88" i="13"/>
  <c r="S120" i="13"/>
  <c r="S156" i="13"/>
  <c r="S178" i="13"/>
  <c r="S2" i="13"/>
  <c r="S100" i="13"/>
  <c r="S134" i="13"/>
  <c r="S168" i="13"/>
  <c r="S80" i="13"/>
  <c r="S112" i="13"/>
  <c r="S146" i="13"/>
  <c r="S92" i="13"/>
  <c r="S126" i="13"/>
  <c r="S160" i="13"/>
  <c r="U74" i="11"/>
  <c r="U75" i="11" s="1"/>
  <c r="U76" i="11" s="1"/>
  <c r="U77" i="11" s="1"/>
  <c r="U78" i="11" s="1"/>
  <c r="U79" i="11" s="1"/>
  <c r="U80" i="11" s="1"/>
  <c r="U81" i="11" s="1"/>
  <c r="U82" i="11" s="1"/>
  <c r="U83" i="11" s="1"/>
  <c r="U84" i="11" s="1"/>
  <c r="U85" i="11" s="1"/>
  <c r="U86" i="11" s="1"/>
  <c r="U87" i="11" s="1"/>
  <c r="U88" i="11" s="1"/>
  <c r="U89" i="11" s="1"/>
  <c r="U90" i="11" s="1"/>
  <c r="U91" i="11" s="1"/>
  <c r="U92" i="11" s="1"/>
  <c r="U93" i="11" s="1"/>
  <c r="U94" i="11" s="1"/>
  <c r="U95" i="11" s="1"/>
  <c r="U96" i="11" s="1"/>
  <c r="U97" i="11" s="1"/>
  <c r="U98" i="11" s="1"/>
  <c r="U99" i="11" s="1"/>
  <c r="U100" i="11" s="1"/>
  <c r="U101" i="11" s="1"/>
  <c r="U102" i="11" s="1"/>
  <c r="U103" i="11" s="1"/>
  <c r="U104" i="11" s="1"/>
  <c r="U105" i="11" s="1"/>
  <c r="U106" i="11" s="1"/>
  <c r="U107" i="11" s="1"/>
  <c r="U108" i="11" s="1"/>
  <c r="U109" i="11" s="1"/>
  <c r="U110" i="11" s="1"/>
  <c r="U111" i="11" s="1"/>
  <c r="U112" i="11" s="1"/>
  <c r="U113" i="11" s="1"/>
  <c r="U114" i="11" s="1"/>
  <c r="U115" i="11" s="1"/>
  <c r="U116" i="11" s="1"/>
  <c r="U117" i="11" s="1"/>
  <c r="U118" i="11" s="1"/>
  <c r="U119" i="11" s="1"/>
  <c r="U120" i="11" s="1"/>
  <c r="U121" i="11" s="1"/>
  <c r="U122" i="11" s="1"/>
  <c r="U123" i="11" s="1"/>
  <c r="U125" i="11" s="1"/>
  <c r="U126" i="11" s="1"/>
  <c r="U127" i="11" s="1"/>
  <c r="U128" i="11" s="1"/>
  <c r="U129" i="11" s="1"/>
  <c r="U130" i="11" s="1"/>
  <c r="U131" i="11" s="1"/>
  <c r="U132" i="11" s="1"/>
  <c r="U133" i="11" s="1"/>
  <c r="U134" i="11" s="1"/>
  <c r="U135" i="11" s="1"/>
  <c r="U136" i="11" s="1"/>
  <c r="U137" i="11" s="1"/>
  <c r="U138" i="11" s="1"/>
  <c r="U139" i="11" s="1"/>
  <c r="U140" i="11" s="1"/>
  <c r="U141" i="11" s="1"/>
  <c r="U142" i="11" s="1"/>
  <c r="U143" i="11" s="1"/>
  <c r="U144" i="11" s="1"/>
  <c r="U145" i="11" s="1"/>
  <c r="U146" i="11" s="1"/>
  <c r="U147" i="11" s="1"/>
  <c r="U148" i="11" s="1"/>
  <c r="U149" i="11" s="1"/>
  <c r="U150" i="11" s="1"/>
  <c r="U151" i="11" s="1"/>
  <c r="U152" i="11" s="1"/>
  <c r="U153" i="11" s="1"/>
  <c r="U155" i="11" s="1"/>
  <c r="U156" i="11" s="1"/>
  <c r="U157" i="11" s="1"/>
  <c r="U158" i="11" s="1"/>
  <c r="U159" i="11" s="1"/>
  <c r="U160" i="11" s="1"/>
  <c r="U161" i="11" s="1"/>
  <c r="U162" i="11" s="1"/>
  <c r="U163" i="11" s="1"/>
  <c r="U164" i="11" s="1"/>
  <c r="U165" i="11" s="1"/>
  <c r="U166" i="11" s="1"/>
  <c r="U167" i="11" s="1"/>
  <c r="U168" i="11" s="1"/>
  <c r="U170" i="11" s="1"/>
  <c r="U171" i="11" s="1"/>
  <c r="U172" i="11" s="1"/>
  <c r="U173" i="11" s="1"/>
  <c r="U174" i="11" s="1"/>
  <c r="U175" i="11" s="1"/>
  <c r="U176" i="11" s="1"/>
  <c r="U177" i="11" s="1"/>
  <c r="O176" i="6"/>
  <c r="O178" i="6" s="1"/>
  <c r="R175" i="6"/>
  <c r="N176" i="6"/>
  <c r="N178" i="6" s="1"/>
  <c r="S176" i="6"/>
  <c r="F176" i="6" s="1"/>
  <c r="R147" i="11"/>
  <c r="R118" i="11"/>
  <c r="R162" i="11"/>
  <c r="R50" i="11"/>
  <c r="S178" i="11"/>
  <c r="F178" i="11" s="1"/>
  <c r="R146" i="11"/>
  <c r="R69" i="11"/>
  <c r="R45" i="11"/>
  <c r="R148" i="11"/>
  <c r="R164" i="11"/>
  <c r="R46" i="11"/>
  <c r="R134" i="11"/>
  <c r="R64" i="11"/>
  <c r="R76" i="11"/>
  <c r="R142" i="11"/>
  <c r="R83" i="11"/>
  <c r="R42" i="11"/>
  <c r="R167" i="11"/>
  <c r="R136" i="11"/>
  <c r="R121" i="11"/>
  <c r="R56" i="11"/>
  <c r="R29" i="11"/>
  <c r="R90" i="11"/>
  <c r="R53" i="11"/>
  <c r="R158" i="11"/>
  <c r="R57" i="11"/>
  <c r="R91" i="11"/>
  <c r="R177" i="11"/>
  <c r="R73" i="11"/>
  <c r="R71" i="11"/>
  <c r="R101" i="11"/>
  <c r="R116" i="11"/>
  <c r="R48" i="11"/>
  <c r="R26" i="11"/>
  <c r="R166" i="11"/>
  <c r="R149" i="11"/>
  <c r="R107" i="11"/>
  <c r="R68" i="11"/>
  <c r="N178" i="11"/>
  <c r="R80" i="11"/>
  <c r="R62" i="11"/>
  <c r="R137" i="11"/>
  <c r="R151" i="11"/>
  <c r="R143" i="11"/>
  <c r="R10" i="11"/>
  <c r="R98" i="11"/>
  <c r="R32" i="11"/>
  <c r="R95" i="11"/>
  <c r="R173" i="11"/>
  <c r="R130" i="11"/>
  <c r="R27" i="11"/>
  <c r="R60" i="11"/>
  <c r="R139" i="11"/>
  <c r="R108" i="11"/>
  <c r="R120" i="11"/>
  <c r="R63" i="11"/>
  <c r="R7" i="11"/>
  <c r="R145" i="11"/>
  <c r="R125" i="11"/>
  <c r="R129" i="11"/>
  <c r="R168" i="11"/>
  <c r="R176" i="11"/>
  <c r="R16" i="11"/>
  <c r="R155" i="11"/>
  <c r="R79" i="11"/>
  <c r="R89" i="11"/>
  <c r="R47" i="11"/>
  <c r="R40" i="11"/>
  <c r="R74" i="11"/>
  <c r="R124" i="11"/>
  <c r="R30" i="11"/>
  <c r="R131" i="11"/>
  <c r="R157" i="11"/>
  <c r="R93" i="11"/>
  <c r="R36" i="11"/>
  <c r="R154" i="11"/>
  <c r="R103" i="11"/>
  <c r="R140" i="11"/>
  <c r="R159" i="11"/>
  <c r="R84" i="11"/>
  <c r="R111" i="11"/>
  <c r="R112" i="11"/>
  <c r="R126" i="11"/>
  <c r="R49" i="11"/>
  <c r="R102" i="11"/>
  <c r="R23" i="11"/>
  <c r="R106" i="11"/>
  <c r="R38" i="11"/>
  <c r="R51" i="11"/>
  <c r="R88" i="11"/>
  <c r="R122" i="11"/>
  <c r="R141" i="11"/>
  <c r="R133" i="11"/>
  <c r="R13" i="11"/>
  <c r="R31" i="11"/>
  <c r="R41" i="11"/>
  <c r="R9" i="11"/>
  <c r="R152" i="11"/>
  <c r="R33" i="11"/>
  <c r="R171" i="11"/>
  <c r="R75" i="11"/>
  <c r="R119" i="11"/>
  <c r="R96" i="11"/>
  <c r="R78" i="11"/>
  <c r="R52" i="11"/>
  <c r="R12" i="11"/>
  <c r="R123" i="11"/>
  <c r="R128" i="11"/>
  <c r="R28" i="11"/>
  <c r="R8" i="11"/>
  <c r="R109" i="11"/>
  <c r="R20" i="11"/>
  <c r="R17" i="11"/>
  <c r="R39" i="11"/>
  <c r="R117" i="11"/>
  <c r="R77" i="11"/>
  <c r="R58" i="11"/>
  <c r="R115" i="11"/>
  <c r="R114" i="11"/>
  <c r="Q178" i="11"/>
  <c r="R163" i="11"/>
  <c r="R172" i="11"/>
  <c r="R18" i="11"/>
  <c r="R43" i="11"/>
  <c r="R160" i="11"/>
  <c r="R87" i="11"/>
  <c r="R113" i="11"/>
  <c r="R92" i="11"/>
  <c r="R165" i="11"/>
  <c r="R104" i="11"/>
  <c r="R70" i="11"/>
  <c r="R110" i="11"/>
  <c r="R81" i="11"/>
  <c r="R153" i="11"/>
  <c r="R144" i="11"/>
  <c r="R59" i="11"/>
  <c r="R34" i="11"/>
  <c r="R97" i="11"/>
  <c r="P178" i="11"/>
  <c r="L178" i="11" s="1"/>
  <c r="R55" i="11"/>
  <c r="R24" i="11"/>
  <c r="R161" i="11"/>
  <c r="R22" i="11"/>
  <c r="R138" i="11"/>
  <c r="R169" i="11"/>
  <c r="R15" i="11"/>
  <c r="R19" i="11"/>
  <c r="R132" i="11"/>
  <c r="R44" i="11"/>
  <c r="R99" i="11"/>
  <c r="R14" i="11"/>
  <c r="R86" i="11"/>
  <c r="R170" i="11"/>
  <c r="R54" i="11"/>
  <c r="R156" i="11"/>
  <c r="R66" i="11"/>
  <c r="R175" i="11"/>
  <c r="R105" i="11"/>
  <c r="R127" i="11"/>
  <c r="R100" i="11"/>
  <c r="R67" i="11"/>
  <c r="R135" i="11"/>
  <c r="R150" i="11"/>
  <c r="R11" i="11"/>
  <c r="R21" i="11"/>
  <c r="R25" i="11"/>
  <c r="R65" i="11"/>
  <c r="R82" i="11"/>
  <c r="R85" i="11"/>
  <c r="R174" i="11"/>
  <c r="R61" i="11"/>
  <c r="R94" i="11"/>
  <c r="R72" i="11"/>
  <c r="R37" i="11"/>
  <c r="R35" i="11"/>
  <c r="O178" i="11"/>
  <c r="P176" i="6"/>
  <c r="Q176" i="6"/>
  <c r="R162" i="6"/>
  <c r="R170" i="6"/>
  <c r="R62" i="6"/>
  <c r="R171" i="6"/>
  <c r="R166" i="6"/>
  <c r="R163" i="6"/>
  <c r="R97" i="6"/>
  <c r="R169" i="6"/>
  <c r="R167" i="6"/>
  <c r="S180" i="5"/>
  <c r="F180" i="5" s="1"/>
  <c r="N180" i="5"/>
  <c r="O180" i="5"/>
  <c r="O182" i="5" s="1"/>
  <c r="P180" i="5"/>
  <c r="P182" i="5" s="1"/>
  <c r="Q180" i="5"/>
  <c r="Q182" i="5" s="1"/>
  <c r="R172" i="5"/>
  <c r="R176" i="5"/>
  <c r="R168" i="5"/>
  <c r="R177" i="4"/>
  <c r="R173" i="4"/>
  <c r="R169" i="4"/>
  <c r="R178" i="4"/>
  <c r="R174" i="4"/>
  <c r="R170" i="4"/>
  <c r="R166" i="4"/>
  <c r="R175" i="4"/>
  <c r="R171" i="4"/>
  <c r="R167" i="4"/>
  <c r="R176" i="4"/>
  <c r="R172" i="4"/>
  <c r="R168" i="4"/>
  <c r="R6" i="4"/>
  <c r="N179" i="4"/>
  <c r="S179" i="4"/>
  <c r="O179" i="4"/>
  <c r="O181" i="4" s="1"/>
  <c r="Q179" i="4"/>
  <c r="Q181" i="4" s="1"/>
  <c r="R138" i="4"/>
  <c r="R130" i="4"/>
  <c r="R114" i="4"/>
  <c r="R106" i="4"/>
  <c r="R98" i="4"/>
  <c r="R90" i="4"/>
  <c r="R82" i="4"/>
  <c r="R74" i="4"/>
  <c r="R66" i="4"/>
  <c r="R58" i="4"/>
  <c r="R50" i="4"/>
  <c r="R42" i="4"/>
  <c r="R34" i="4"/>
  <c r="R18" i="4"/>
  <c r="R163" i="4"/>
  <c r="R154" i="4"/>
  <c r="R122" i="4"/>
  <c r="R155" i="4"/>
  <c r="P179" i="4"/>
  <c r="P181" i="4" s="1"/>
  <c r="R162" i="4"/>
  <c r="R146" i="4"/>
  <c r="R26" i="4"/>
  <c r="R147" i="4"/>
  <c r="R139" i="4"/>
  <c r="R131" i="4"/>
  <c r="R99" i="4"/>
  <c r="R165" i="4"/>
  <c r="R157" i="4"/>
  <c r="R149" i="4"/>
  <c r="R109" i="4"/>
  <c r="R123" i="4"/>
  <c r="R115" i="4"/>
  <c r="R107" i="4"/>
  <c r="R141" i="4"/>
  <c r="R133" i="4"/>
  <c r="R125" i="4"/>
  <c r="R117" i="4"/>
  <c r="R101" i="4"/>
  <c r="R93" i="4"/>
  <c r="R174" i="3"/>
  <c r="R172" i="3"/>
  <c r="R173" i="3"/>
  <c r="R176" i="3"/>
  <c r="R168" i="3"/>
  <c r="R126" i="6"/>
  <c r="R94" i="6"/>
  <c r="R150" i="6"/>
  <c r="R118" i="6"/>
  <c r="R99" i="6"/>
  <c r="R86" i="6"/>
  <c r="R173" i="6"/>
  <c r="R110" i="6"/>
  <c r="R78" i="6"/>
  <c r="R164" i="6"/>
  <c r="R168" i="6"/>
  <c r="R174" i="6"/>
  <c r="R165" i="6"/>
  <c r="R54" i="6"/>
  <c r="R172" i="6"/>
  <c r="R46" i="6"/>
  <c r="R142" i="6"/>
  <c r="R158" i="6"/>
  <c r="R134" i="6"/>
  <c r="R102" i="6"/>
  <c r="R70" i="6"/>
  <c r="R38" i="6"/>
  <c r="R30" i="6"/>
  <c r="R22" i="6"/>
  <c r="R14" i="6"/>
  <c r="R6" i="6"/>
  <c r="R151" i="6"/>
  <c r="R143" i="6"/>
  <c r="R135" i="6"/>
  <c r="R127" i="6"/>
  <c r="R119" i="6"/>
  <c r="R111" i="6"/>
  <c r="R103" i="6"/>
  <c r="R95" i="6"/>
  <c r="R153" i="6"/>
  <c r="R145" i="6"/>
  <c r="R137" i="6"/>
  <c r="R129" i="6"/>
  <c r="R121" i="6"/>
  <c r="R113" i="6"/>
  <c r="R105" i="6"/>
  <c r="R89" i="6"/>
  <c r="R155" i="6"/>
  <c r="R147" i="6"/>
  <c r="R139" i="6"/>
  <c r="R131" i="6"/>
  <c r="R123" i="6"/>
  <c r="R115" i="6"/>
  <c r="R107" i="6"/>
  <c r="R91" i="6"/>
  <c r="R159" i="6"/>
  <c r="R160" i="6"/>
  <c r="R152" i="6"/>
  <c r="R144" i="6"/>
  <c r="R136" i="6"/>
  <c r="R128" i="6"/>
  <c r="R120" i="6"/>
  <c r="R112" i="6"/>
  <c r="R104" i="6"/>
  <c r="R96" i="6"/>
  <c r="R88" i="6"/>
  <c r="R80" i="6"/>
  <c r="R72" i="6"/>
  <c r="R64" i="6"/>
  <c r="R56" i="6"/>
  <c r="R48" i="6"/>
  <c r="R40" i="6"/>
  <c r="R32" i="6"/>
  <c r="R24" i="6"/>
  <c r="R16" i="6"/>
  <c r="R8" i="6"/>
  <c r="R161" i="6"/>
  <c r="R81" i="6"/>
  <c r="R73" i="6"/>
  <c r="R65" i="6"/>
  <c r="R57" i="6"/>
  <c r="R49" i="6"/>
  <c r="R41" i="6"/>
  <c r="R33" i="6"/>
  <c r="R25" i="6"/>
  <c r="R17" i="6"/>
  <c r="R154" i="6"/>
  <c r="R146" i="6"/>
  <c r="R138" i="6"/>
  <c r="R130" i="6"/>
  <c r="R122" i="6"/>
  <c r="R114" i="6"/>
  <c r="R106" i="6"/>
  <c r="R98" i="6"/>
  <c r="R90" i="6"/>
  <c r="R82" i="6"/>
  <c r="R74" i="6"/>
  <c r="R66" i="6"/>
  <c r="R58" i="6"/>
  <c r="R50" i="6"/>
  <c r="R42" i="6"/>
  <c r="R34" i="6"/>
  <c r="R26" i="6"/>
  <c r="R18" i="6"/>
  <c r="R83" i="6"/>
  <c r="R75" i="6"/>
  <c r="R67" i="6"/>
  <c r="R59" i="6"/>
  <c r="R51" i="6"/>
  <c r="R43" i="6"/>
  <c r="R35" i="6"/>
  <c r="R27" i="6"/>
  <c r="R19" i="6"/>
  <c r="R11" i="6"/>
  <c r="R156" i="6"/>
  <c r="R148" i="6"/>
  <c r="R140" i="6"/>
  <c r="R132" i="6"/>
  <c r="R124" i="6"/>
  <c r="R116" i="6"/>
  <c r="R108" i="6"/>
  <c r="R100" i="6"/>
  <c r="R92" i="6"/>
  <c r="R157" i="6"/>
  <c r="R149" i="6"/>
  <c r="R141" i="6"/>
  <c r="R133" i="6"/>
  <c r="R125" i="6"/>
  <c r="R117" i="6"/>
  <c r="R109" i="6"/>
  <c r="R101" i="6"/>
  <c r="R93" i="6"/>
  <c r="R87" i="6"/>
  <c r="R79" i="6"/>
  <c r="R71" i="6"/>
  <c r="R63" i="6"/>
  <c r="R55" i="6"/>
  <c r="R47" i="6"/>
  <c r="R39" i="6"/>
  <c r="R31" i="6"/>
  <c r="R23" i="6"/>
  <c r="R15" i="6"/>
  <c r="R7" i="6"/>
  <c r="R9" i="6"/>
  <c r="R10" i="6"/>
  <c r="R3" i="6"/>
  <c r="R84" i="6"/>
  <c r="R76" i="6"/>
  <c r="R68" i="6"/>
  <c r="R60" i="6"/>
  <c r="R52" i="6"/>
  <c r="R44" i="6"/>
  <c r="R36" i="6"/>
  <c r="R28" i="6"/>
  <c r="R20" i="6"/>
  <c r="R12" i="6"/>
  <c r="R4" i="6"/>
  <c r="R85" i="6"/>
  <c r="R77" i="6"/>
  <c r="R69" i="6"/>
  <c r="R61" i="6"/>
  <c r="R53" i="6"/>
  <c r="R45" i="6"/>
  <c r="R37" i="6"/>
  <c r="R29" i="6"/>
  <c r="R21" i="6"/>
  <c r="R13" i="6"/>
  <c r="R5" i="6"/>
  <c r="R2" i="6"/>
  <c r="R177" i="5"/>
  <c r="R173" i="5"/>
  <c r="R169" i="5"/>
  <c r="R178" i="5"/>
  <c r="R174" i="5"/>
  <c r="R170" i="5"/>
  <c r="R166" i="5"/>
  <c r="R179" i="5"/>
  <c r="R175" i="5"/>
  <c r="R171" i="5"/>
  <c r="R167" i="5"/>
  <c r="R162" i="5"/>
  <c r="R154" i="5"/>
  <c r="R146" i="5"/>
  <c r="R138" i="5"/>
  <c r="R130" i="5"/>
  <c r="R122" i="5"/>
  <c r="R114" i="5"/>
  <c r="R106" i="5"/>
  <c r="R98" i="5"/>
  <c r="R90" i="5"/>
  <c r="R82" i="5"/>
  <c r="R74" i="5"/>
  <c r="R66" i="5"/>
  <c r="R58" i="5"/>
  <c r="R50" i="5"/>
  <c r="R42" i="5"/>
  <c r="R34" i="5"/>
  <c r="R26" i="5"/>
  <c r="R18" i="5"/>
  <c r="R10" i="5"/>
  <c r="R147" i="5"/>
  <c r="R139" i="5"/>
  <c r="R131" i="5"/>
  <c r="R123" i="5"/>
  <c r="R115" i="5"/>
  <c r="R107" i="5"/>
  <c r="R99" i="5"/>
  <c r="R11" i="5"/>
  <c r="R149" i="5"/>
  <c r="R141" i="5"/>
  <c r="R133" i="5"/>
  <c r="R125" i="5"/>
  <c r="R117" i="5"/>
  <c r="R109" i="5"/>
  <c r="R101" i="5"/>
  <c r="R93" i="5"/>
  <c r="R163" i="5"/>
  <c r="R155" i="5"/>
  <c r="R164" i="5"/>
  <c r="R156" i="5"/>
  <c r="R148" i="5"/>
  <c r="R140" i="5"/>
  <c r="R132" i="5"/>
  <c r="R124" i="5"/>
  <c r="R116" i="5"/>
  <c r="R108" i="5"/>
  <c r="R100" i="5"/>
  <c r="R92" i="5"/>
  <c r="R84" i="5"/>
  <c r="R76" i="5"/>
  <c r="R68" i="5"/>
  <c r="R60" i="5"/>
  <c r="R52" i="5"/>
  <c r="R44" i="5"/>
  <c r="R36" i="5"/>
  <c r="R28" i="5"/>
  <c r="R20" i="5"/>
  <c r="R12" i="5"/>
  <c r="R165" i="5"/>
  <c r="R157" i="5"/>
  <c r="R85" i="5"/>
  <c r="R77" i="5"/>
  <c r="R69" i="5"/>
  <c r="R61" i="5"/>
  <c r="R53" i="5"/>
  <c r="R45" i="5"/>
  <c r="R37" i="5"/>
  <c r="R29" i="5"/>
  <c r="R21" i="5"/>
  <c r="R13" i="5"/>
  <c r="R158" i="5"/>
  <c r="R150" i="5"/>
  <c r="R142" i="5"/>
  <c r="R134" i="5"/>
  <c r="R126" i="5"/>
  <c r="R118" i="5"/>
  <c r="R110" i="5"/>
  <c r="R102" i="5"/>
  <c r="R94" i="5"/>
  <c r="R86" i="5"/>
  <c r="R78" i="5"/>
  <c r="R70" i="5"/>
  <c r="R62" i="5"/>
  <c r="R54" i="5"/>
  <c r="R46" i="5"/>
  <c r="R38" i="5"/>
  <c r="R30" i="5"/>
  <c r="R22" i="5"/>
  <c r="R14" i="5"/>
  <c r="R159" i="5"/>
  <c r="R151" i="5"/>
  <c r="R143" i="5"/>
  <c r="R135" i="5"/>
  <c r="R127" i="5"/>
  <c r="R119" i="5"/>
  <c r="R111" i="5"/>
  <c r="R103" i="5"/>
  <c r="R95" i="5"/>
  <c r="R87" i="5"/>
  <c r="R79" i="5"/>
  <c r="R71" i="5"/>
  <c r="R63" i="5"/>
  <c r="R55" i="5"/>
  <c r="R47" i="5"/>
  <c r="R39" i="5"/>
  <c r="R31" i="5"/>
  <c r="R23" i="5"/>
  <c r="R15" i="5"/>
  <c r="R7" i="5"/>
  <c r="R160" i="5"/>
  <c r="R152" i="5"/>
  <c r="R144" i="5"/>
  <c r="R136" i="5"/>
  <c r="R128" i="5"/>
  <c r="R120" i="5"/>
  <c r="R112" i="5"/>
  <c r="R104" i="5"/>
  <c r="R96" i="5"/>
  <c r="R161" i="5"/>
  <c r="R153" i="5"/>
  <c r="R145" i="5"/>
  <c r="R137" i="5"/>
  <c r="R129" i="5"/>
  <c r="R121" i="5"/>
  <c r="R113" i="5"/>
  <c r="R105" i="5"/>
  <c r="R97" i="5"/>
  <c r="R91" i="5"/>
  <c r="R83" i="5"/>
  <c r="R75" i="5"/>
  <c r="R67" i="5"/>
  <c r="R59" i="5"/>
  <c r="R51" i="5"/>
  <c r="R43" i="5"/>
  <c r="R35" i="5"/>
  <c r="R27" i="5"/>
  <c r="R19" i="5"/>
  <c r="R88" i="5"/>
  <c r="R80" i="5"/>
  <c r="R72" i="5"/>
  <c r="R64" i="5"/>
  <c r="R56" i="5"/>
  <c r="R48" i="5"/>
  <c r="R40" i="5"/>
  <c r="R32" i="5"/>
  <c r="R24" i="5"/>
  <c r="R16" i="5"/>
  <c r="R8" i="5"/>
  <c r="R89" i="5"/>
  <c r="R81" i="5"/>
  <c r="R73" i="5"/>
  <c r="R65" i="5"/>
  <c r="R57" i="5"/>
  <c r="R49" i="5"/>
  <c r="R41" i="5"/>
  <c r="R33" i="5"/>
  <c r="R25" i="5"/>
  <c r="R17" i="5"/>
  <c r="R9" i="5"/>
  <c r="R6" i="5"/>
  <c r="R164" i="4"/>
  <c r="R156" i="4"/>
  <c r="R148" i="4"/>
  <c r="R140" i="4"/>
  <c r="R132" i="4"/>
  <c r="R124" i="4"/>
  <c r="R116" i="4"/>
  <c r="R108" i="4"/>
  <c r="R100" i="4"/>
  <c r="R92" i="4"/>
  <c r="R84" i="4"/>
  <c r="R76" i="4"/>
  <c r="R68" i="4"/>
  <c r="R60" i="4"/>
  <c r="R52" i="4"/>
  <c r="R44" i="4"/>
  <c r="R36" i="4"/>
  <c r="R28" i="4"/>
  <c r="R20" i="4"/>
  <c r="R85" i="4"/>
  <c r="R77" i="4"/>
  <c r="R69" i="4"/>
  <c r="R61" i="4"/>
  <c r="R53" i="4"/>
  <c r="R45" i="4"/>
  <c r="R37" i="4"/>
  <c r="R29" i="4"/>
  <c r="R21" i="4"/>
  <c r="R158" i="4"/>
  <c r="R150" i="4"/>
  <c r="R142" i="4"/>
  <c r="R134" i="4"/>
  <c r="R126" i="4"/>
  <c r="R118" i="4"/>
  <c r="R110" i="4"/>
  <c r="R102" i="4"/>
  <c r="R94" i="4"/>
  <c r="R86" i="4"/>
  <c r="R78" i="4"/>
  <c r="R70" i="4"/>
  <c r="R62" i="4"/>
  <c r="R54" i="4"/>
  <c r="R46" i="4"/>
  <c r="R38" i="4"/>
  <c r="R30" i="4"/>
  <c r="R22" i="4"/>
  <c r="R14" i="4"/>
  <c r="R159" i="4"/>
  <c r="R151" i="4"/>
  <c r="R143" i="4"/>
  <c r="R135" i="4"/>
  <c r="R127" i="4"/>
  <c r="R119" i="4"/>
  <c r="R111" i="4"/>
  <c r="R103" i="4"/>
  <c r="R95" i="4"/>
  <c r="R87" i="4"/>
  <c r="R79" i="4"/>
  <c r="R71" i="4"/>
  <c r="R63" i="4"/>
  <c r="R55" i="4"/>
  <c r="R47" i="4"/>
  <c r="R39" i="4"/>
  <c r="R160" i="4"/>
  <c r="R152" i="4"/>
  <c r="R144" i="4"/>
  <c r="R136" i="4"/>
  <c r="R128" i="4"/>
  <c r="R120" i="4"/>
  <c r="R112" i="4"/>
  <c r="R104" i="4"/>
  <c r="R96" i="4"/>
  <c r="R161" i="4"/>
  <c r="R153" i="4"/>
  <c r="R145" i="4"/>
  <c r="R137" i="4"/>
  <c r="R129" i="4"/>
  <c r="R121" i="4"/>
  <c r="R113" i="4"/>
  <c r="R105" i="4"/>
  <c r="R97" i="4"/>
  <c r="R91" i="4"/>
  <c r="R83" i="4"/>
  <c r="R75" i="4"/>
  <c r="R67" i="4"/>
  <c r="R59" i="4"/>
  <c r="R51" i="4"/>
  <c r="R43" i="4"/>
  <c r="R35" i="4"/>
  <c r="R27" i="4"/>
  <c r="R19" i="4"/>
  <c r="R11" i="4"/>
  <c r="R12" i="4"/>
  <c r="R13" i="4"/>
  <c r="R31" i="4"/>
  <c r="R23" i="4"/>
  <c r="R15" i="4"/>
  <c r="R8" i="4"/>
  <c r="R7" i="4"/>
  <c r="R88" i="4"/>
  <c r="R80" i="4"/>
  <c r="R72" i="4"/>
  <c r="R64" i="4"/>
  <c r="R56" i="4"/>
  <c r="R48" i="4"/>
  <c r="R40" i="4"/>
  <c r="R32" i="4"/>
  <c r="R24" i="4"/>
  <c r="R16" i="4"/>
  <c r="R9" i="4"/>
  <c r="R89" i="4"/>
  <c r="R81" i="4"/>
  <c r="R73" i="4"/>
  <c r="R65" i="4"/>
  <c r="R57" i="4"/>
  <c r="R49" i="4"/>
  <c r="R41" i="4"/>
  <c r="R33" i="4"/>
  <c r="R25" i="4"/>
  <c r="R17" i="4"/>
  <c r="R10" i="4"/>
  <c r="R175" i="3"/>
  <c r="R167" i="3"/>
  <c r="R178" i="3"/>
  <c r="R170" i="3"/>
  <c r="R171" i="3"/>
  <c r="R177" i="3"/>
  <c r="R169" i="3"/>
  <c r="R94" i="3"/>
  <c r="R59" i="3"/>
  <c r="R91" i="3"/>
  <c r="R123" i="3"/>
  <c r="O179" i="3"/>
  <c r="O181" i="3" s="1"/>
  <c r="R155" i="3"/>
  <c r="R126" i="3"/>
  <c r="R119" i="3"/>
  <c r="R103" i="3"/>
  <c r="R151" i="3"/>
  <c r="R135" i="3"/>
  <c r="R124" i="3"/>
  <c r="R156" i="3"/>
  <c r="R148" i="3"/>
  <c r="R37" i="3"/>
  <c r="R29" i="3"/>
  <c r="R21" i="3"/>
  <c r="N179" i="3"/>
  <c r="P179" i="3"/>
  <c r="P181" i="3" s="1"/>
  <c r="R142" i="3"/>
  <c r="R139" i="3"/>
  <c r="R110" i="3"/>
  <c r="R107" i="3"/>
  <c r="R75" i="3"/>
  <c r="Q179" i="3"/>
  <c r="Q181" i="3" s="1"/>
  <c r="R143" i="3"/>
  <c r="R116" i="3"/>
  <c r="R111" i="3"/>
  <c r="R7" i="3"/>
  <c r="R166" i="3"/>
  <c r="R163" i="3"/>
  <c r="R134" i="3"/>
  <c r="R131" i="3"/>
  <c r="R102" i="3"/>
  <c r="R99" i="3"/>
  <c r="R67" i="3"/>
  <c r="S179" i="3"/>
  <c r="R140" i="3"/>
  <c r="R108" i="3"/>
  <c r="R164" i="3"/>
  <c r="R159" i="3"/>
  <c r="R132" i="3"/>
  <c r="R127" i="3"/>
  <c r="R100" i="3"/>
  <c r="R158" i="3"/>
  <c r="R150" i="3"/>
  <c r="R147" i="3"/>
  <c r="R118" i="3"/>
  <c r="R115" i="3"/>
  <c r="R83" i="3"/>
  <c r="R51" i="3"/>
  <c r="R43" i="3"/>
  <c r="R35" i="3"/>
  <c r="R27" i="3"/>
  <c r="R19" i="3"/>
  <c r="R11" i="3"/>
  <c r="R165" i="3"/>
  <c r="R157" i="3"/>
  <c r="R149" i="3"/>
  <c r="R141" i="3"/>
  <c r="R133" i="3"/>
  <c r="R125" i="3"/>
  <c r="R117" i="3"/>
  <c r="R109" i="3"/>
  <c r="R101" i="3"/>
  <c r="R93" i="3"/>
  <c r="R85" i="3"/>
  <c r="R77" i="3"/>
  <c r="R69" i="3"/>
  <c r="R61" i="3"/>
  <c r="R53" i="3"/>
  <c r="R45" i="3"/>
  <c r="R13" i="3"/>
  <c r="R86" i="3"/>
  <c r="R78" i="3"/>
  <c r="R70" i="3"/>
  <c r="R62" i="3"/>
  <c r="R54" i="3"/>
  <c r="R46" i="3"/>
  <c r="R38" i="3"/>
  <c r="R30" i="3"/>
  <c r="R22" i="3"/>
  <c r="R14" i="3"/>
  <c r="R95" i="3"/>
  <c r="R87" i="3"/>
  <c r="R79" i="3"/>
  <c r="R71" i="3"/>
  <c r="R63" i="3"/>
  <c r="R55" i="3"/>
  <c r="R47" i="3"/>
  <c r="R39" i="3"/>
  <c r="R31" i="3"/>
  <c r="R23" i="3"/>
  <c r="R15" i="3"/>
  <c r="R96" i="3"/>
  <c r="R88" i="3"/>
  <c r="R80" i="3"/>
  <c r="R72" i="3"/>
  <c r="R64" i="3"/>
  <c r="R56" i="3"/>
  <c r="R48" i="3"/>
  <c r="R40" i="3"/>
  <c r="R32" i="3"/>
  <c r="R24" i="3"/>
  <c r="R16" i="3"/>
  <c r="R8" i="3"/>
  <c r="R160" i="3"/>
  <c r="R152" i="3"/>
  <c r="R144" i="3"/>
  <c r="R136" i="3"/>
  <c r="R128" i="3"/>
  <c r="R120" i="3"/>
  <c r="R112" i="3"/>
  <c r="R104" i="3"/>
  <c r="R161" i="3"/>
  <c r="R153" i="3"/>
  <c r="R145" i="3"/>
  <c r="R137" i="3"/>
  <c r="R129" i="3"/>
  <c r="R121" i="3"/>
  <c r="R113" i="3"/>
  <c r="R105" i="3"/>
  <c r="R97" i="3"/>
  <c r="R162" i="3"/>
  <c r="R154" i="3"/>
  <c r="R146" i="3"/>
  <c r="R138" i="3"/>
  <c r="R130" i="3"/>
  <c r="R122" i="3"/>
  <c r="R114" i="3"/>
  <c r="R106" i="3"/>
  <c r="R98" i="3"/>
  <c r="R92" i="3"/>
  <c r="R84" i="3"/>
  <c r="R76" i="3"/>
  <c r="R68" i="3"/>
  <c r="R60" i="3"/>
  <c r="R52" i="3"/>
  <c r="R44" i="3"/>
  <c r="R36" i="3"/>
  <c r="R28" i="3"/>
  <c r="R20" i="3"/>
  <c r="R12" i="3"/>
  <c r="R89" i="3"/>
  <c r="R81" i="3"/>
  <c r="R73" i="3"/>
  <c r="R65" i="3"/>
  <c r="R57" i="3"/>
  <c r="R49" i="3"/>
  <c r="R41" i="3"/>
  <c r="R33" i="3"/>
  <c r="R25" i="3"/>
  <c r="R17" i="3"/>
  <c r="R9" i="3"/>
  <c r="R90" i="3"/>
  <c r="R82" i="3"/>
  <c r="R74" i="3"/>
  <c r="R66" i="3"/>
  <c r="R58" i="3"/>
  <c r="R50" i="3"/>
  <c r="R42" i="3"/>
  <c r="R34" i="3"/>
  <c r="R26" i="3"/>
  <c r="R18" i="3"/>
  <c r="R10" i="3"/>
  <c r="I52" i="26" l="1"/>
  <c r="N154" i="13"/>
  <c r="U154" i="13"/>
  <c r="S68" i="13"/>
  <c r="G68" i="13" s="1"/>
  <c r="S182" i="13"/>
  <c r="G182" i="13" s="1"/>
  <c r="S122" i="13"/>
  <c r="G122" i="13" s="1"/>
  <c r="S171" i="13"/>
  <c r="G171" i="13" s="1"/>
  <c r="N182" i="13"/>
  <c r="N122" i="13"/>
  <c r="S154" i="13"/>
  <c r="G154" i="13" s="1"/>
  <c r="X154" i="13" s="1"/>
  <c r="N68" i="13"/>
  <c r="N171" i="13"/>
  <c r="M178" i="11"/>
  <c r="R178" i="11"/>
  <c r="N181" i="3"/>
  <c r="N182" i="5"/>
  <c r="M176" i="6"/>
  <c r="Q178" i="6"/>
  <c r="N181" i="4"/>
  <c r="R176" i="6"/>
  <c r="R178" i="6" s="1"/>
  <c r="L176" i="6"/>
  <c r="P178" i="6"/>
  <c r="R180" i="5"/>
  <c r="R182" i="5" s="1"/>
  <c r="M180" i="5"/>
  <c r="L180" i="5"/>
  <c r="R179" i="4"/>
  <c r="L179" i="4"/>
  <c r="M179" i="4"/>
  <c r="M179" i="3"/>
  <c r="R179" i="3"/>
  <c r="L179" i="3"/>
  <c r="X68" i="13" l="1"/>
  <c r="X171" i="13"/>
  <c r="X122" i="13"/>
  <c r="X182" i="13"/>
  <c r="F179" i="3"/>
  <c r="R181" i="3"/>
  <c r="H179" i="4"/>
  <c r="R181" i="4"/>
</calcChain>
</file>

<file path=xl/sharedStrings.xml><?xml version="1.0" encoding="utf-8"?>
<sst xmlns="http://schemas.openxmlformats.org/spreadsheetml/2006/main" count="4351" uniqueCount="673">
  <si>
    <t>Adjust for At Risk</t>
  </si>
  <si>
    <t>Adjust for Except Children</t>
  </si>
  <si>
    <t>Adjust for Home &amp; Hospital</t>
  </si>
  <si>
    <t>Adjust for Transportation</t>
  </si>
  <si>
    <t>Adjust for LEP</t>
  </si>
  <si>
    <t>Total Calculated Base SEEK</t>
  </si>
  <si>
    <t>State Tier 1</t>
  </si>
  <si>
    <t>AADA Plus Growth</t>
  </si>
  <si>
    <t>Total Assessment</t>
  </si>
  <si>
    <t>FY 2023-2024 FINAL SEEK OUTPUT</t>
  </si>
  <si>
    <t>Date Generated: March 1, 2024 1:25:37 PM</t>
  </si>
  <si>
    <t>2023 - 2024 Final</t>
  </si>
  <si>
    <t>2023 - 2024 Final (Oct  2 2023  9:48AM)</t>
  </si>
  <si>
    <t>District</t>
  </si>
  <si>
    <t>001 Adair County</t>
  </si>
  <si>
    <t>005 Allen County</t>
  </si>
  <si>
    <t>006 Anchorage Independent</t>
  </si>
  <si>
    <t>011 Anderson County</t>
  </si>
  <si>
    <t>012 Ashland Independent</t>
  </si>
  <si>
    <t>013 Augusta Independent</t>
  </si>
  <si>
    <t>015 Ballard County</t>
  </si>
  <si>
    <t>016 Barbourville Independent</t>
  </si>
  <si>
    <t>017 Bardstown Independent</t>
  </si>
  <si>
    <t>021 Barren County</t>
  </si>
  <si>
    <t>025 Bath County</t>
  </si>
  <si>
    <t>026 Beechwood Independent</t>
  </si>
  <si>
    <t>031 Bell County</t>
  </si>
  <si>
    <t>032 Bellevue Independent</t>
  </si>
  <si>
    <t>034 Berea Independent</t>
  </si>
  <si>
    <t>035 Boone County</t>
  </si>
  <si>
    <t>041 Bourbon County</t>
  </si>
  <si>
    <t>042 Bowling Green Independent</t>
  </si>
  <si>
    <t>045 Boyd County</t>
  </si>
  <si>
    <t>051 Boyle County</t>
  </si>
  <si>
    <t>055 Bracken County</t>
  </si>
  <si>
    <t>061 Breathitt County</t>
  </si>
  <si>
    <t>065 Breckinridge County</t>
  </si>
  <si>
    <t>071 Bullitt County</t>
  </si>
  <si>
    <t>072 Burgin Independent</t>
  </si>
  <si>
    <t>075 Butler County</t>
  </si>
  <si>
    <t>081 Caldwell County</t>
  </si>
  <si>
    <t>085 Calloway County</t>
  </si>
  <si>
    <t>091 Campbell County</t>
  </si>
  <si>
    <t>092 Campbellsville Independent</t>
  </si>
  <si>
    <t>095 Carlisle County</t>
  </si>
  <si>
    <t>101 Carroll County</t>
  </si>
  <si>
    <t>105 Carter County</t>
  </si>
  <si>
    <t>111 Casey County</t>
  </si>
  <si>
    <t>113 Caverna Independent</t>
  </si>
  <si>
    <t>115 Christian County</t>
  </si>
  <si>
    <t>121 Clark County</t>
  </si>
  <si>
    <t>125 Clay County</t>
  </si>
  <si>
    <t>131 Clinton County</t>
  </si>
  <si>
    <t>132 Cloverport Independent</t>
  </si>
  <si>
    <t>133 Corbin Independent</t>
  </si>
  <si>
    <t>134 Covington Independent</t>
  </si>
  <si>
    <t>135 Crittenden County</t>
  </si>
  <si>
    <t>141 Cumberland County</t>
  </si>
  <si>
    <t>143 Danville Independent</t>
  </si>
  <si>
    <t>145 Daviess County</t>
  </si>
  <si>
    <t>146 Dawson Springs Independent</t>
  </si>
  <si>
    <t>147 Dayton Independent</t>
  </si>
  <si>
    <t>149 East Bernstadt Independent</t>
  </si>
  <si>
    <t>151 Edmonson County</t>
  </si>
  <si>
    <t>152 Elizabethtown Independent</t>
  </si>
  <si>
    <t>155 Elliott County</t>
  </si>
  <si>
    <t>156 Eminence Independent</t>
  </si>
  <si>
    <t>157 Erlanger-Elsmere Independent</t>
  </si>
  <si>
    <t>161 Estill County</t>
  </si>
  <si>
    <t>162 Fairview Independent</t>
  </si>
  <si>
    <t>165 Fayette County</t>
  </si>
  <si>
    <t>171 Fleming County</t>
  </si>
  <si>
    <t>175 Floyd County</t>
  </si>
  <si>
    <t>176 Fort Thomas Independent</t>
  </si>
  <si>
    <t>177 Frankfort Independent</t>
  </si>
  <si>
    <t>181 Franklin County</t>
  </si>
  <si>
    <t>185 Fulton County</t>
  </si>
  <si>
    <t>186 Fulton Independent</t>
  </si>
  <si>
    <t>191 Gallatin County</t>
  </si>
  <si>
    <t>195 Garrard County</t>
  </si>
  <si>
    <t>197 Glasgow Independent</t>
  </si>
  <si>
    <t>201 Grant County</t>
  </si>
  <si>
    <t>205 Graves County</t>
  </si>
  <si>
    <t>211 Grayson County</t>
  </si>
  <si>
    <t>215 Green County</t>
  </si>
  <si>
    <t>221 Greenup County</t>
  </si>
  <si>
    <t>225 Hancock County</t>
  </si>
  <si>
    <t>231 Hardin County</t>
  </si>
  <si>
    <t>235 Harlan County</t>
  </si>
  <si>
    <t>236 Harlan Independent</t>
  </si>
  <si>
    <t>241 Harrison County</t>
  </si>
  <si>
    <t>245 Hart County</t>
  </si>
  <si>
    <t>246 Hazard Independent</t>
  </si>
  <si>
    <t>251 Henderson County</t>
  </si>
  <si>
    <t>255 Henry County</t>
  </si>
  <si>
    <t>261 Hickman County</t>
  </si>
  <si>
    <t>265 Hopkins County</t>
  </si>
  <si>
    <t>271 Jackson County</t>
  </si>
  <si>
    <t>272 Jackson Independent</t>
  </si>
  <si>
    <t>275 Jefferson County</t>
  </si>
  <si>
    <t>276 Jenkins Independent</t>
  </si>
  <si>
    <t>281 Jessamine County</t>
  </si>
  <si>
    <t>285 Johnson County</t>
  </si>
  <si>
    <t>291 Kenton County</t>
  </si>
  <si>
    <t>295 Knott County</t>
  </si>
  <si>
    <t>301 Knox County</t>
  </si>
  <si>
    <t>305 LaRue County</t>
  </si>
  <si>
    <t>311 Laurel County</t>
  </si>
  <si>
    <t>315 Lawrence County</t>
  </si>
  <si>
    <t>321 Lee County</t>
  </si>
  <si>
    <t>325 Leslie County</t>
  </si>
  <si>
    <t>331 Letcher County</t>
  </si>
  <si>
    <t>335 Lewis County</t>
  </si>
  <si>
    <t>341 Lincoln County</t>
  </si>
  <si>
    <t>345 Livingston County</t>
  </si>
  <si>
    <t>351 Logan County</t>
  </si>
  <si>
    <t>354 Ludlow Independent</t>
  </si>
  <si>
    <t>361 Lyon County</t>
  </si>
  <si>
    <t>365 Madison County</t>
  </si>
  <si>
    <t>371 Magoffin County</t>
  </si>
  <si>
    <t>375 Marion County</t>
  </si>
  <si>
    <t>381 Marshall County</t>
  </si>
  <si>
    <t>385 Martin County</t>
  </si>
  <si>
    <t>391 Mason County</t>
  </si>
  <si>
    <t>392 Mayfield Independent</t>
  </si>
  <si>
    <t>395 McCracken County</t>
  </si>
  <si>
    <t>401 McCreary County</t>
  </si>
  <si>
    <t>405 McLean County</t>
  </si>
  <si>
    <t>411 Meade County</t>
  </si>
  <si>
    <t>415 Menifee County</t>
  </si>
  <si>
    <t>421 Mercer County</t>
  </si>
  <si>
    <t>425 Metcalfe County</t>
  </si>
  <si>
    <t>426 Middlesboro Independent</t>
  </si>
  <si>
    <t>431 Monroe County</t>
  </si>
  <si>
    <t>435 Montgomery County</t>
  </si>
  <si>
    <t>441 Morgan County</t>
  </si>
  <si>
    <t>445 Muhlenberg County</t>
  </si>
  <si>
    <t>446 Murray Independent</t>
  </si>
  <si>
    <t>451 Nelson County</t>
  </si>
  <si>
    <t>452 Newport Independent</t>
  </si>
  <si>
    <t>455 Nicholas County</t>
  </si>
  <si>
    <t>461 Ohio County</t>
  </si>
  <si>
    <t>465 Oldham County</t>
  </si>
  <si>
    <t>471 Owen County</t>
  </si>
  <si>
    <t>472 Owensboro Independent</t>
  </si>
  <si>
    <t>475 Owsley County</t>
  </si>
  <si>
    <t>476 Paducah Independent</t>
  </si>
  <si>
    <t>477 Paintsville Independent</t>
  </si>
  <si>
    <t>478 Paris Independent</t>
  </si>
  <si>
    <t>481 Pendleton County</t>
  </si>
  <si>
    <t>485 Perry County</t>
  </si>
  <si>
    <t>491 Pike County</t>
  </si>
  <si>
    <t>492 Pikeville Independent</t>
  </si>
  <si>
    <t>493 Pineville Independent</t>
  </si>
  <si>
    <t>495 Powell County</t>
  </si>
  <si>
    <t>501 Pulaski County</t>
  </si>
  <si>
    <t>502 Raceland Independent</t>
  </si>
  <si>
    <t>505 Robertson County</t>
  </si>
  <si>
    <t>511 Rockcastle County</t>
  </si>
  <si>
    <t>515 Rowan County</t>
  </si>
  <si>
    <t>521 Russell County</t>
  </si>
  <si>
    <t>522 Russell Independent</t>
  </si>
  <si>
    <t>523 Russellville Independent</t>
  </si>
  <si>
    <t>524 Science Hill Independent</t>
  </si>
  <si>
    <t>525 Scott County</t>
  </si>
  <si>
    <t>531 Shelby County</t>
  </si>
  <si>
    <t>535 Simpson County</t>
  </si>
  <si>
    <t>536 Somerset Independent</t>
  </si>
  <si>
    <t>537 Southgate Independent</t>
  </si>
  <si>
    <t>541 Spencer County</t>
  </si>
  <si>
    <t>545 Taylor County</t>
  </si>
  <si>
    <t>551 Todd County</t>
  </si>
  <si>
    <t>555 Trigg County</t>
  </si>
  <si>
    <t>561 Trimble County</t>
  </si>
  <si>
    <t>565 Union County</t>
  </si>
  <si>
    <t>567 Walton Verona Independent</t>
  </si>
  <si>
    <t>571 Warren County</t>
  </si>
  <si>
    <t>575 Washington County</t>
  </si>
  <si>
    <t>581 Wayne County</t>
  </si>
  <si>
    <t>585 Webster County</t>
  </si>
  <si>
    <t>591 Whitley County</t>
  </si>
  <si>
    <t>592 Williamsburg Independent</t>
  </si>
  <si>
    <t>593 Williamstown Independent</t>
  </si>
  <si>
    <t>595 Wolfe County</t>
  </si>
  <si>
    <t>601 Woodford County</t>
  </si>
  <si>
    <t>State Totals:</t>
  </si>
  <si>
    <t/>
  </si>
  <si>
    <t>FY2023-2024 FINAL SEEK INPUT</t>
  </si>
  <si>
    <t>Date Generated: March 1, 2024 1:25:15 PM</t>
  </si>
  <si>
    <t>Per Pupil Assessment</t>
  </si>
  <si>
    <t>Current Year Levied Tax Rate</t>
  </si>
  <si>
    <t>2019-2020 SEEK FINAL OUTPUT</t>
  </si>
  <si>
    <t>Date Generated: February 27, 2020 12:50:39 PM</t>
  </si>
  <si>
    <t>2019 - 2020 Final</t>
  </si>
  <si>
    <t>2019 - 2020 Final (Jan 14 2020  1:46PM)</t>
  </si>
  <si>
    <t>586 West Point Independent</t>
  </si>
  <si>
    <t>2015-2016 SEEK FINAL OUTPUT</t>
  </si>
  <si>
    <t>2015 - 2016 Final</t>
  </si>
  <si>
    <t>2015 - 2016 Final (Dec  5 2015 10:24AM)</t>
  </si>
  <si>
    <t>533 Silver Grove Independent</t>
  </si>
  <si>
    <t>2011-12 SEEK FINAL OUTPUT</t>
  </si>
  <si>
    <t>436 Monticello Independent</t>
  </si>
  <si>
    <t>2019-2020 SEEK FINAL INPUT</t>
  </si>
  <si>
    <t>Date Generated: February 27, 2020 12:50:05 PM</t>
  </si>
  <si>
    <t>2015 2016 SEEK FINAL INPUT</t>
  </si>
  <si>
    <t>2011-12 SEEK FINAL INPUT</t>
  </si>
  <si>
    <t>Assessment</t>
  </si>
  <si>
    <t>Assess</t>
  </si>
  <si>
    <t xml:space="preserve">Tax Rate </t>
  </si>
  <si>
    <t>Tier I</t>
  </si>
  <si>
    <t xml:space="preserve">Growth </t>
  </si>
  <si>
    <t>001</t>
  </si>
  <si>
    <t xml:space="preserve">Adair County                                 </t>
  </si>
  <si>
    <t>005</t>
  </si>
  <si>
    <t xml:space="preserve">Allen County                                 </t>
  </si>
  <si>
    <t>006</t>
  </si>
  <si>
    <t xml:space="preserve">Anchorage Independent                        </t>
  </si>
  <si>
    <t>011</t>
  </si>
  <si>
    <t xml:space="preserve">Anderson County                              </t>
  </si>
  <si>
    <t>012</t>
  </si>
  <si>
    <t xml:space="preserve">Ashland Independent                          </t>
  </si>
  <si>
    <t>013</t>
  </si>
  <si>
    <t xml:space="preserve">Augusta Independent                          </t>
  </si>
  <si>
    <t>015</t>
  </si>
  <si>
    <t xml:space="preserve">Ballard County                               </t>
  </si>
  <si>
    <t>016</t>
  </si>
  <si>
    <t xml:space="preserve">Barbourville Independent                     </t>
  </si>
  <si>
    <t>017</t>
  </si>
  <si>
    <t xml:space="preserve">Bardstown Independent                        </t>
  </si>
  <si>
    <t>021</t>
  </si>
  <si>
    <t xml:space="preserve">Barren County                                </t>
  </si>
  <si>
    <t>025</t>
  </si>
  <si>
    <t xml:space="preserve">Bath County                                  </t>
  </si>
  <si>
    <t>026</t>
  </si>
  <si>
    <t xml:space="preserve">Beechwood Independent                        </t>
  </si>
  <si>
    <t>031</t>
  </si>
  <si>
    <t xml:space="preserve">Bell County                                  </t>
  </si>
  <si>
    <t>032</t>
  </si>
  <si>
    <t xml:space="preserve">Bellevue Independent                         </t>
  </si>
  <si>
    <t>034</t>
  </si>
  <si>
    <t xml:space="preserve">Berea Independent                            </t>
  </si>
  <si>
    <t>035</t>
  </si>
  <si>
    <t xml:space="preserve">Boone County                                 </t>
  </si>
  <si>
    <t>041</t>
  </si>
  <si>
    <t xml:space="preserve">Bourbon County                               </t>
  </si>
  <si>
    <t>042</t>
  </si>
  <si>
    <t xml:space="preserve">Bowling Green Independent                    </t>
  </si>
  <si>
    <t>045</t>
  </si>
  <si>
    <t xml:space="preserve">Boyd County                                  </t>
  </si>
  <si>
    <t>051</t>
  </si>
  <si>
    <t xml:space="preserve">Boyle County                                 </t>
  </si>
  <si>
    <t>055</t>
  </si>
  <si>
    <t xml:space="preserve">Bracken County                               </t>
  </si>
  <si>
    <t>061</t>
  </si>
  <si>
    <t xml:space="preserve">Breathitt County                             </t>
  </si>
  <si>
    <t>065</t>
  </si>
  <si>
    <t xml:space="preserve">Breckinridge County                          </t>
  </si>
  <si>
    <t>071</t>
  </si>
  <si>
    <t xml:space="preserve">Bullitt County                               </t>
  </si>
  <si>
    <t>072</t>
  </si>
  <si>
    <t xml:space="preserve">Burgin Independent                           </t>
  </si>
  <si>
    <t>075</t>
  </si>
  <si>
    <t xml:space="preserve">Butler County                                </t>
  </si>
  <si>
    <t>081</t>
  </si>
  <si>
    <t xml:space="preserve">Caldwell County                              </t>
  </si>
  <si>
    <t>085</t>
  </si>
  <si>
    <t xml:space="preserve">Calloway County                              </t>
  </si>
  <si>
    <t>091</t>
  </si>
  <si>
    <t xml:space="preserve">Campbell County                              </t>
  </si>
  <si>
    <t>092</t>
  </si>
  <si>
    <t xml:space="preserve">Campbellsville Independent                   </t>
  </si>
  <si>
    <t>095</t>
  </si>
  <si>
    <t xml:space="preserve">Carlisle County                              </t>
  </si>
  <si>
    <t>101</t>
  </si>
  <si>
    <t xml:space="preserve">Carroll County                               </t>
  </si>
  <si>
    <t>105</t>
  </si>
  <si>
    <t xml:space="preserve">Carter County                                </t>
  </si>
  <si>
    <t>111</t>
  </si>
  <si>
    <t xml:space="preserve">Casey County                                 </t>
  </si>
  <si>
    <t>113</t>
  </si>
  <si>
    <t xml:space="preserve">Caverna Independent                          </t>
  </si>
  <si>
    <t>115</t>
  </si>
  <si>
    <t xml:space="preserve">Christian County                             </t>
  </si>
  <si>
    <t>121</t>
  </si>
  <si>
    <t xml:space="preserve">Clark County                                 </t>
  </si>
  <si>
    <t>125</t>
  </si>
  <si>
    <t xml:space="preserve">Clay County                                  </t>
  </si>
  <si>
    <t>131</t>
  </si>
  <si>
    <t xml:space="preserve">Clinton County                               </t>
  </si>
  <si>
    <t>132</t>
  </si>
  <si>
    <t xml:space="preserve">Cloverport Independent                       </t>
  </si>
  <si>
    <t>133</t>
  </si>
  <si>
    <t xml:space="preserve">Corbin Independent                           </t>
  </si>
  <si>
    <t>134</t>
  </si>
  <si>
    <t xml:space="preserve">Covington Independent                        </t>
  </si>
  <si>
    <t>135</t>
  </si>
  <si>
    <t xml:space="preserve">Crittenden County                            </t>
  </si>
  <si>
    <t>141</t>
  </si>
  <si>
    <t xml:space="preserve">Cumberland County                            </t>
  </si>
  <si>
    <t>143</t>
  </si>
  <si>
    <t xml:space="preserve">Danville Independent                         </t>
  </si>
  <si>
    <t>145</t>
  </si>
  <si>
    <t xml:space="preserve">Daviess County                               </t>
  </si>
  <si>
    <t>146</t>
  </si>
  <si>
    <t xml:space="preserve">Dawson Springs Independent                   </t>
  </si>
  <si>
    <t>147</t>
  </si>
  <si>
    <t xml:space="preserve">Dayton Independent                           </t>
  </si>
  <si>
    <t>149</t>
  </si>
  <si>
    <t xml:space="preserve">East Bernstadt Independent                   </t>
  </si>
  <si>
    <t>151</t>
  </si>
  <si>
    <t xml:space="preserve">Edmonson County                              </t>
  </si>
  <si>
    <t>152</t>
  </si>
  <si>
    <t xml:space="preserve">Elizabethtown Independent                    </t>
  </si>
  <si>
    <t>155</t>
  </si>
  <si>
    <t xml:space="preserve">Elliott County                               </t>
  </si>
  <si>
    <t>156</t>
  </si>
  <si>
    <t xml:space="preserve">Eminence Independent                         </t>
  </si>
  <si>
    <t>157</t>
  </si>
  <si>
    <t xml:space="preserve">Erlanger-Elsmere Independent                 </t>
  </si>
  <si>
    <t>161</t>
  </si>
  <si>
    <t xml:space="preserve">Estill County                                </t>
  </si>
  <si>
    <t>162</t>
  </si>
  <si>
    <t xml:space="preserve">Fairview Independent                         </t>
  </si>
  <si>
    <t>165</t>
  </si>
  <si>
    <t xml:space="preserve">Fayette County                               </t>
  </si>
  <si>
    <t>171</t>
  </si>
  <si>
    <t xml:space="preserve">Fleming County                               </t>
  </si>
  <si>
    <t>175</t>
  </si>
  <si>
    <t xml:space="preserve">Floyd County                                 </t>
  </si>
  <si>
    <t>176</t>
  </si>
  <si>
    <t xml:space="preserve">Fort Thomas Independent                      </t>
  </si>
  <si>
    <t>177</t>
  </si>
  <si>
    <t xml:space="preserve">Frankfort Independent                        </t>
  </si>
  <si>
    <t>181</t>
  </si>
  <si>
    <t xml:space="preserve">Franklin County                              </t>
  </si>
  <si>
    <t>185</t>
  </si>
  <si>
    <t xml:space="preserve">Fulton County                                </t>
  </si>
  <si>
    <t>186</t>
  </si>
  <si>
    <t xml:space="preserve">Fulton Independent                           </t>
  </si>
  <si>
    <t>191</t>
  </si>
  <si>
    <t xml:space="preserve">Gallatin County                              </t>
  </si>
  <si>
    <t>195</t>
  </si>
  <si>
    <t xml:space="preserve">Garrard County                               </t>
  </si>
  <si>
    <t>197</t>
  </si>
  <si>
    <t xml:space="preserve">Glasgow Independent                          </t>
  </si>
  <si>
    <t>201</t>
  </si>
  <si>
    <t xml:space="preserve">Grant County                                 </t>
  </si>
  <si>
    <t>205</t>
  </si>
  <si>
    <t xml:space="preserve">Graves County                                </t>
  </si>
  <si>
    <t>211</t>
  </si>
  <si>
    <t xml:space="preserve">Grayson County                               </t>
  </si>
  <si>
    <t>215</t>
  </si>
  <si>
    <t xml:space="preserve">Green County                                 </t>
  </si>
  <si>
    <t>221</t>
  </si>
  <si>
    <t xml:space="preserve">Greenup County                               </t>
  </si>
  <si>
    <t>225</t>
  </si>
  <si>
    <t xml:space="preserve">Hancock County                               </t>
  </si>
  <si>
    <t>231</t>
  </si>
  <si>
    <t xml:space="preserve">Hardin County                                </t>
  </si>
  <si>
    <t>235</t>
  </si>
  <si>
    <t xml:space="preserve">Harlan County                                </t>
  </si>
  <si>
    <t>236</t>
  </si>
  <si>
    <t xml:space="preserve">Harlan Independent                           </t>
  </si>
  <si>
    <t>241</t>
  </si>
  <si>
    <t xml:space="preserve">Harrison County                              </t>
  </si>
  <si>
    <t>245</t>
  </si>
  <si>
    <t xml:space="preserve">Hart County                                  </t>
  </si>
  <si>
    <t>246</t>
  </si>
  <si>
    <t xml:space="preserve">Hazard Independent                           </t>
  </si>
  <si>
    <t>251</t>
  </si>
  <si>
    <t xml:space="preserve">Henderson County                             </t>
  </si>
  <si>
    <t>255</t>
  </si>
  <si>
    <t xml:space="preserve">Henry County                                 </t>
  </si>
  <si>
    <t>261</t>
  </si>
  <si>
    <t xml:space="preserve">Hickman County                               </t>
  </si>
  <si>
    <t>265</t>
  </si>
  <si>
    <t xml:space="preserve">Hopkins County                               </t>
  </si>
  <si>
    <t>271</t>
  </si>
  <si>
    <t xml:space="preserve">Jackson County                               </t>
  </si>
  <si>
    <t>272</t>
  </si>
  <si>
    <t xml:space="preserve">Jackson Independent                          </t>
  </si>
  <si>
    <t>275</t>
  </si>
  <si>
    <t xml:space="preserve">Jefferson County                             </t>
  </si>
  <si>
    <t>276</t>
  </si>
  <si>
    <t xml:space="preserve">Jenkins Independent                          </t>
  </si>
  <si>
    <t>281</t>
  </si>
  <si>
    <t xml:space="preserve">Jessamine County                             </t>
  </si>
  <si>
    <t>285</t>
  </si>
  <si>
    <t xml:space="preserve">Johnson County                               </t>
  </si>
  <si>
    <t>291</t>
  </si>
  <si>
    <t xml:space="preserve">Kenton County                                </t>
  </si>
  <si>
    <t>295</t>
  </si>
  <si>
    <t xml:space="preserve">Knott County                                 </t>
  </si>
  <si>
    <t>301</t>
  </si>
  <si>
    <t xml:space="preserve">Knox County                                  </t>
  </si>
  <si>
    <t>305</t>
  </si>
  <si>
    <t xml:space="preserve">LaRue County                                 </t>
  </si>
  <si>
    <t>311</t>
  </si>
  <si>
    <t xml:space="preserve">Laurel County                                </t>
  </si>
  <si>
    <t>315</t>
  </si>
  <si>
    <t xml:space="preserve">Lawrence County                              </t>
  </si>
  <si>
    <t>321</t>
  </si>
  <si>
    <t xml:space="preserve">Lee County                                   </t>
  </si>
  <si>
    <t>325</t>
  </si>
  <si>
    <t xml:space="preserve">Leslie County                                </t>
  </si>
  <si>
    <t>331</t>
  </si>
  <si>
    <t xml:space="preserve">Letcher County                               </t>
  </si>
  <si>
    <t>335</t>
  </si>
  <si>
    <t xml:space="preserve">Lewis County                                 </t>
  </si>
  <si>
    <t>341</t>
  </si>
  <si>
    <t xml:space="preserve">Lincoln County                               </t>
  </si>
  <si>
    <t>345</t>
  </si>
  <si>
    <t xml:space="preserve">Livingston County                            </t>
  </si>
  <si>
    <t>351</t>
  </si>
  <si>
    <t xml:space="preserve">Logan County                                 </t>
  </si>
  <si>
    <t>354</t>
  </si>
  <si>
    <t xml:space="preserve">Ludlow Independent                           </t>
  </si>
  <si>
    <t>361</t>
  </si>
  <si>
    <t xml:space="preserve">Lyon County                                  </t>
  </si>
  <si>
    <t>365</t>
  </si>
  <si>
    <t xml:space="preserve">Madison County                               </t>
  </si>
  <si>
    <t>371</t>
  </si>
  <si>
    <t xml:space="preserve">Magoffin County                              </t>
  </si>
  <si>
    <t>375</t>
  </si>
  <si>
    <t xml:space="preserve">Marion County                                </t>
  </si>
  <si>
    <t>381</t>
  </si>
  <si>
    <t xml:space="preserve">Marshall County                              </t>
  </si>
  <si>
    <t>385</t>
  </si>
  <si>
    <t xml:space="preserve">Martin County                                </t>
  </si>
  <si>
    <t>391</t>
  </si>
  <si>
    <t xml:space="preserve">Mason County                                 </t>
  </si>
  <si>
    <t>392</t>
  </si>
  <si>
    <t xml:space="preserve">Mayfield Independent                         </t>
  </si>
  <si>
    <t>395</t>
  </si>
  <si>
    <t xml:space="preserve">McCracken County                             </t>
  </si>
  <si>
    <t>401</t>
  </si>
  <si>
    <t xml:space="preserve">McCreary County                              </t>
  </si>
  <si>
    <t>405</t>
  </si>
  <si>
    <t xml:space="preserve">McLean County                                </t>
  </si>
  <si>
    <t>411</t>
  </si>
  <si>
    <t xml:space="preserve">Meade County                                 </t>
  </si>
  <si>
    <t>415</t>
  </si>
  <si>
    <t xml:space="preserve">Menifee County                               </t>
  </si>
  <si>
    <t>421</t>
  </si>
  <si>
    <t xml:space="preserve">Mercer County                                </t>
  </si>
  <si>
    <t>425</t>
  </si>
  <si>
    <t xml:space="preserve">Metcalfe County                              </t>
  </si>
  <si>
    <t>426</t>
  </si>
  <si>
    <t xml:space="preserve">Middlesboro Independent                      </t>
  </si>
  <si>
    <t>431</t>
  </si>
  <si>
    <t xml:space="preserve">Monroe County                                </t>
  </si>
  <si>
    <t>435</t>
  </si>
  <si>
    <t xml:space="preserve">Montgomery County                            </t>
  </si>
  <si>
    <t>436</t>
  </si>
  <si>
    <t xml:space="preserve">Monticello Independent                       </t>
  </si>
  <si>
    <t>441</t>
  </si>
  <si>
    <t xml:space="preserve">Morgan County                                </t>
  </si>
  <si>
    <t>445</t>
  </si>
  <si>
    <t xml:space="preserve">Muhlenberg County                            </t>
  </si>
  <si>
    <t>446</t>
  </si>
  <si>
    <t xml:space="preserve">Murray Independent                           </t>
  </si>
  <si>
    <t>451</t>
  </si>
  <si>
    <t xml:space="preserve">Nelson County                                </t>
  </si>
  <si>
    <t>452</t>
  </si>
  <si>
    <t xml:space="preserve">Newport Independent                          </t>
  </si>
  <si>
    <t>455</t>
  </si>
  <si>
    <t xml:space="preserve">Nicholas County                              </t>
  </si>
  <si>
    <t>461</t>
  </si>
  <si>
    <t xml:space="preserve">Ohio County                                  </t>
  </si>
  <si>
    <t>465</t>
  </si>
  <si>
    <t xml:space="preserve">Oldham County                                </t>
  </si>
  <si>
    <t>471</t>
  </si>
  <si>
    <t xml:space="preserve">Owen County                                  </t>
  </si>
  <si>
    <t>472</t>
  </si>
  <si>
    <t xml:space="preserve">Owensboro Independent                        </t>
  </si>
  <si>
    <t>475</t>
  </si>
  <si>
    <t xml:space="preserve">Owsley County                                </t>
  </si>
  <si>
    <t>476</t>
  </si>
  <si>
    <t xml:space="preserve">Paducah Independent                          </t>
  </si>
  <si>
    <t>477</t>
  </si>
  <si>
    <t xml:space="preserve">Paintsville Independent                      </t>
  </si>
  <si>
    <t>478</t>
  </si>
  <si>
    <t xml:space="preserve">Paris Independent                            </t>
  </si>
  <si>
    <t>481</t>
  </si>
  <si>
    <t xml:space="preserve">Pendleton County                             </t>
  </si>
  <si>
    <t>485</t>
  </si>
  <si>
    <t xml:space="preserve">Perry County                                 </t>
  </si>
  <si>
    <t>491</t>
  </si>
  <si>
    <t xml:space="preserve">Pike County                                  </t>
  </si>
  <si>
    <t>492</t>
  </si>
  <si>
    <t xml:space="preserve">Pikeville Independent                        </t>
  </si>
  <si>
    <t>493</t>
  </si>
  <si>
    <t xml:space="preserve">Pineville Independent                        </t>
  </si>
  <si>
    <t>495</t>
  </si>
  <si>
    <t xml:space="preserve">Powell County                                </t>
  </si>
  <si>
    <t>501</t>
  </si>
  <si>
    <t xml:space="preserve">Pulaski County                               </t>
  </si>
  <si>
    <t>502</t>
  </si>
  <si>
    <t xml:space="preserve">Raceland-Worthington Independent             </t>
  </si>
  <si>
    <t>505</t>
  </si>
  <si>
    <t xml:space="preserve">Robertson County                             </t>
  </si>
  <si>
    <t>511</t>
  </si>
  <si>
    <t xml:space="preserve">Rockcastle County                            </t>
  </si>
  <si>
    <t>515</t>
  </si>
  <si>
    <t xml:space="preserve">Rowan County                                 </t>
  </si>
  <si>
    <t>521</t>
  </si>
  <si>
    <t xml:space="preserve">Russell County                               </t>
  </si>
  <si>
    <t>522</t>
  </si>
  <si>
    <t xml:space="preserve">Russell Independent                          </t>
  </si>
  <si>
    <t>523</t>
  </si>
  <si>
    <t xml:space="preserve">Russellville Independent                     </t>
  </si>
  <si>
    <t>524</t>
  </si>
  <si>
    <t xml:space="preserve">Science Hill Independent                     </t>
  </si>
  <si>
    <t>525</t>
  </si>
  <si>
    <t xml:space="preserve">Scott County                                 </t>
  </si>
  <si>
    <t>531</t>
  </si>
  <si>
    <t xml:space="preserve">Shelby County                                </t>
  </si>
  <si>
    <t>533</t>
  </si>
  <si>
    <t xml:space="preserve">Silver Grove Independent                     </t>
  </si>
  <si>
    <t>535</t>
  </si>
  <si>
    <t xml:space="preserve">Simpson County                               </t>
  </si>
  <si>
    <t>536</t>
  </si>
  <si>
    <t xml:space="preserve">Somerset Independent                         </t>
  </si>
  <si>
    <t>537</t>
  </si>
  <si>
    <t xml:space="preserve">Southgate Independent                        </t>
  </si>
  <si>
    <t>541</t>
  </si>
  <si>
    <t xml:space="preserve">Spencer County                               </t>
  </si>
  <si>
    <t>545</t>
  </si>
  <si>
    <t xml:space="preserve">Taylor County                                </t>
  </si>
  <si>
    <t>551</t>
  </si>
  <si>
    <t xml:space="preserve">Todd County                                  </t>
  </si>
  <si>
    <t>555</t>
  </si>
  <si>
    <t xml:space="preserve">Trigg County                                 </t>
  </si>
  <si>
    <t>561</t>
  </si>
  <si>
    <t xml:space="preserve">Trimble County                               </t>
  </si>
  <si>
    <t>565</t>
  </si>
  <si>
    <t xml:space="preserve">Union County                                 </t>
  </si>
  <si>
    <t>567</t>
  </si>
  <si>
    <t xml:space="preserve">Walton-Verona Independent                    </t>
  </si>
  <si>
    <t>571</t>
  </si>
  <si>
    <t xml:space="preserve">Warren County                                </t>
  </si>
  <si>
    <t>575</t>
  </si>
  <si>
    <t xml:space="preserve">Washington County                            </t>
  </si>
  <si>
    <t>581</t>
  </si>
  <si>
    <t xml:space="preserve">Wayne County                                 </t>
  </si>
  <si>
    <t>585</t>
  </si>
  <si>
    <t xml:space="preserve">Webster County                               </t>
  </si>
  <si>
    <t>586</t>
  </si>
  <si>
    <t xml:space="preserve">West Point Independent                       </t>
  </si>
  <si>
    <t>591</t>
  </si>
  <si>
    <t xml:space="preserve">Whitley County                               </t>
  </si>
  <si>
    <t>592</t>
  </si>
  <si>
    <t xml:space="preserve">Williamsburg Independent                     </t>
  </si>
  <si>
    <t>593</t>
  </si>
  <si>
    <t xml:space="preserve">Williamstown Independent                     </t>
  </si>
  <si>
    <t>595</t>
  </si>
  <si>
    <t xml:space="preserve">Wolfe County                                 </t>
  </si>
  <si>
    <t>601</t>
  </si>
  <si>
    <t xml:space="preserve">Woodford County                              </t>
  </si>
  <si>
    <t>State total</t>
  </si>
  <si>
    <t>Local Base Rate</t>
  </si>
  <si>
    <t>FSPK Nickel Rate</t>
  </si>
  <si>
    <t>Tier 2 Rate (Current minus Tier 1 Max-or 0 if Max not met)</t>
  </si>
  <si>
    <t>Tier 1 Stand Alone Rate (Max minus 35¢ - or current minus 35¢ if Max not met)</t>
  </si>
  <si>
    <t>Max Met?</t>
  </si>
  <si>
    <t>Current minus Max</t>
  </si>
  <si>
    <t>Yes</t>
  </si>
  <si>
    <t>Local Base Revenue</t>
  </si>
  <si>
    <t>FSPK Nickel Revenue</t>
  </si>
  <si>
    <t>Tier 1 Revenue</t>
  </si>
  <si>
    <t>Tier 2 Revenue</t>
  </si>
  <si>
    <t>Total Revenue (Sum)</t>
  </si>
  <si>
    <t>Total Revenue (Current rate times Assessment)</t>
  </si>
  <si>
    <t>no</t>
  </si>
  <si>
    <t>Current minus max</t>
  </si>
  <si>
    <t>Max met?</t>
  </si>
  <si>
    <t>State totals</t>
  </si>
  <si>
    <t>No</t>
  </si>
  <si>
    <t>Seek Guarantee Base Pupil</t>
  </si>
  <si>
    <t>Local SEEK Total</t>
  </si>
  <si>
    <t>Per AADA Plus growth</t>
  </si>
  <si>
    <t>State SEEK Total</t>
  </si>
  <si>
    <t>Local 30¢ (Total Assessment times 30¢ Rate)</t>
  </si>
  <si>
    <t>Local Tier 1 (Total Assessment times (Tier 1 Maximum minus 35¢))</t>
  </si>
  <si>
    <t>Local Tier 2 (Local Assessment times ()</t>
  </si>
  <si>
    <t xml:space="preserve">Base Guarantee Amount </t>
  </si>
  <si>
    <t>FY 2008</t>
  </si>
  <si>
    <t>FY 2012</t>
  </si>
  <si>
    <t>FY 2016</t>
  </si>
  <si>
    <t>FY 2020</t>
  </si>
  <si>
    <t>FY 2024</t>
  </si>
  <si>
    <t>SEEK OUTPUT</t>
  </si>
  <si>
    <t>Date Generated: February 25, 2025 1:35:27 PM</t>
  </si>
  <si>
    <t>2024 - 2025 Final</t>
  </si>
  <si>
    <t>2024 - 2025 Final (Sep 27 2024 10:48AM)</t>
  </si>
  <si>
    <t>$358,996,100</t>
  </si>
  <si>
    <t>$235,688,542</t>
  </si>
  <si>
    <t>SEEK INPUT</t>
  </si>
  <si>
    <t>Date Generated: February 25, 2025 1:35:06 PM</t>
  </si>
  <si>
    <t>FY 2025</t>
  </si>
  <si>
    <t>Change from FY 2008 to 2025</t>
  </si>
  <si>
    <t>Tier 2 Per pupil</t>
  </si>
  <si>
    <t>146 below 1000</t>
  </si>
  <si>
    <t>1 ab</t>
  </si>
  <si>
    <t>1 above 3000 and five more above 2000</t>
  </si>
  <si>
    <t>1Q</t>
  </si>
  <si>
    <t>2q</t>
  </si>
  <si>
    <t>3q</t>
  </si>
  <si>
    <t>4q</t>
  </si>
  <si>
    <t>5q</t>
  </si>
  <si>
    <t>4Q</t>
  </si>
  <si>
    <t>Local Tier 1</t>
  </si>
  <si>
    <t>State SEEK Base</t>
  </si>
  <si>
    <t>Total per pupil</t>
  </si>
  <si>
    <t>3Q</t>
  </si>
  <si>
    <t>5Q</t>
  </si>
  <si>
    <t>2Q</t>
  </si>
  <si>
    <t>Local SEEK Base (30¢)</t>
  </si>
  <si>
    <t>Local Tier 2</t>
  </si>
  <si>
    <t>Local Total</t>
  </si>
  <si>
    <t>State Total</t>
  </si>
  <si>
    <t>Combo</t>
  </si>
  <si>
    <t>Highest Wealth                                      (117,867 students)</t>
  </si>
  <si>
    <t>Second Highest                                      (121,618 Students)</t>
  </si>
  <si>
    <t>Middle Wealth                                                (115,117 Students)</t>
  </si>
  <si>
    <t>Second Lowest                                          (119,764 Students)</t>
  </si>
  <si>
    <t>Lowest Wealth                                                       (117,872 Students)</t>
  </si>
  <si>
    <t>Transportation Cost (State Formula)</t>
  </si>
  <si>
    <t xml:space="preserve">Transportation Funded </t>
  </si>
  <si>
    <t>Transportation Unfunded</t>
  </si>
  <si>
    <t>C</t>
  </si>
  <si>
    <t>SEEK BASE</t>
  </si>
  <si>
    <t>State Base (Total Calculated minus Local 30¢)</t>
  </si>
  <si>
    <t>Total SEEK Base</t>
  </si>
  <si>
    <t>Percent Change from FY 2008 to 2025</t>
  </si>
  <si>
    <t>SEEK Total</t>
  </si>
  <si>
    <t>VERSION IN MILLIONS</t>
  </si>
  <si>
    <t>WHO PAYS WHAT?</t>
  </si>
  <si>
    <t>Quintile</t>
  </si>
  <si>
    <t>Totals</t>
  </si>
  <si>
    <t>Quintile with count</t>
  </si>
  <si>
    <t>Tier 2 Revenue in Millions</t>
  </si>
  <si>
    <t>Percent Change</t>
  </si>
  <si>
    <t>Average Daily Attendance Plus growth</t>
  </si>
  <si>
    <t>Students with Limited English Proficiency</t>
  </si>
  <si>
    <t>At Risk Students</t>
  </si>
  <si>
    <t>Students with Speech Delays</t>
  </si>
  <si>
    <t>Students with Moderate Disabilities</t>
  </si>
  <si>
    <t>Students with Severe Disabilities</t>
  </si>
  <si>
    <t>Home &amp; Hospital Average Daily attendance</t>
  </si>
  <si>
    <t>2008 Student Count</t>
  </si>
  <si>
    <t>2025 Student Count</t>
  </si>
  <si>
    <t>Added Students</t>
  </si>
  <si>
    <t>SEEK Cost Ratio</t>
  </si>
  <si>
    <t>Added Student Equivalents</t>
  </si>
  <si>
    <t>2008 Student Equivalents</t>
  </si>
  <si>
    <t>2025 Student Equivalents</t>
  </si>
  <si>
    <t>Total Equivalents</t>
  </si>
  <si>
    <t>ORIGINAL NUMBERS</t>
  </si>
  <si>
    <t>Nine districts lost more than $300 per pupil</t>
  </si>
  <si>
    <t>Seven lost less than $30 per pupil</t>
  </si>
  <si>
    <t>2025 Adjust for Transportation</t>
  </si>
  <si>
    <t>2025 AADA Plus Growth</t>
  </si>
  <si>
    <t>2025 Un-prorated Transportation</t>
  </si>
  <si>
    <t>Transportation not Funded</t>
  </si>
  <si>
    <t>Tier 2 Revenue per Pupil</t>
  </si>
  <si>
    <t>Summary</t>
  </si>
  <si>
    <t>Tier 2 Revenue Per pupil</t>
  </si>
  <si>
    <t>Add Ons</t>
  </si>
  <si>
    <t>Max Tier 1</t>
  </si>
  <si>
    <t>District Number</t>
  </si>
  <si>
    <t>District Name</t>
  </si>
  <si>
    <t>Transportation not Funded Per Pupil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</si>
</sst>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_(* #,##0.0_);_(* \(#,##0.0\);_(* &quot;-&quot;??_);_(@_)"/>
    <numFmt numFmtId="165" formatCode="#,##0.0_);\-#,##0.0"/>
    <numFmt numFmtId="166" formatCode="0.0"/>
    <numFmt numFmtId="167" formatCode="#,##0.0_);\(#,##0.0\)"/>
    <numFmt numFmtId="168" formatCode="_(* #,##0.000_);_(* \(#,##0.000\);_(* &quot;-&quot;??_);_(@_)"/>
    <numFmt numFmtId="169" formatCode="&quot;$&quot;#,##0"/>
    <numFmt numFmtId="170" formatCode="_(* #,##0.0_);_(* \(#,##0.0\);_(* &quot;-&quot;?_);_(@_)"/>
    <numFmt numFmtId="171" formatCode="_(* #,##0_);_(* \(#,##0\);_(* &quot;-&quot;??_);_(@_)"/>
    <numFmt numFmtId="172" formatCode="0.0%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9"/>
      <color rgb="FF000000"/>
      <name val="Tahoma"/>
      <family val="2"/>
    </font>
    <font>
      <sz val="9"/>
      <name val="Calibri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Arial"/>
      <family val="2"/>
    </font>
    <font>
      <b/>
      <sz val="9"/>
      <color rgb="FF000000"/>
      <name val="Calibri"/>
      <family val="2"/>
    </font>
    <font>
      <b/>
      <u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3D3D3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3" fillId="0" borderId="0" xfId="0" applyFont="1"/>
    <xf numFmtId="6" fontId="3" fillId="0" borderId="0" xfId="0" applyNumberFormat="1" applyFont="1"/>
    <xf numFmtId="6" fontId="2" fillId="0" borderId="0" xfId="0" applyNumberFormat="1" applyFont="1" applyAlignment="1">
      <alignment horizontal="right" vertical="center"/>
    </xf>
    <xf numFmtId="164" fontId="3" fillId="0" borderId="0" xfId="1" applyNumberFormat="1" applyFont="1"/>
    <xf numFmtId="164" fontId="2" fillId="0" borderId="0" xfId="1" applyNumberFormat="1" applyFont="1" applyAlignment="1">
      <alignment horizontal="right" vertical="center"/>
    </xf>
    <xf numFmtId="6" fontId="2" fillId="0" borderId="0" xfId="0" applyNumberFormat="1" applyFont="1"/>
    <xf numFmtId="0" fontId="5" fillId="0" borderId="0" xfId="0" applyFont="1"/>
    <xf numFmtId="0" fontId="5" fillId="5" borderId="0" xfId="0" applyFont="1" applyFill="1"/>
    <xf numFmtId="0" fontId="4" fillId="6" borderId="0" xfId="0" applyFont="1" applyFill="1" applyAlignment="1">
      <alignment horizontal="center" wrapText="1" readingOrder="1"/>
    </xf>
    <xf numFmtId="6" fontId="5" fillId="5" borderId="0" xfId="0" applyNumberFormat="1" applyFont="1" applyFill="1"/>
    <xf numFmtId="0" fontId="7" fillId="5" borderId="0" xfId="0" applyFont="1" applyFill="1"/>
    <xf numFmtId="6" fontId="7" fillId="5" borderId="0" xfId="0" applyNumberFormat="1" applyFont="1" applyFill="1"/>
    <xf numFmtId="164" fontId="7" fillId="5" borderId="0" xfId="3" applyNumberFormat="1" applyFont="1" applyFill="1"/>
    <xf numFmtId="169" fontId="3" fillId="0" borderId="0" xfId="0" applyNumberFormat="1" applyFont="1"/>
    <xf numFmtId="0" fontId="10" fillId="3" borderId="0" xfId="0" applyFont="1" applyFill="1" applyAlignment="1">
      <alignment horizontal="right" vertical="top" wrapText="1" readingOrder="1"/>
    </xf>
    <xf numFmtId="0" fontId="11" fillId="3" borderId="0" xfId="0" applyFont="1" applyFill="1" applyAlignment="1">
      <alignment vertical="top" wrapText="1"/>
    </xf>
    <xf numFmtId="0" fontId="12" fillId="3" borderId="0" xfId="0" applyFont="1" applyFill="1" applyAlignment="1">
      <alignment horizontal="right" vertical="top" wrapText="1" readingOrder="1"/>
    </xf>
    <xf numFmtId="0" fontId="13" fillId="3" borderId="0" xfId="0" applyFont="1" applyFill="1" applyAlignment="1">
      <alignment horizontal="right" wrapText="1" readingOrder="1"/>
    </xf>
    <xf numFmtId="0" fontId="13" fillId="2" borderId="2" xfId="0" applyFont="1" applyFill="1" applyBorder="1" applyAlignment="1">
      <alignment horizontal="center" wrapText="1" readingOrder="1"/>
    </xf>
    <xf numFmtId="0" fontId="13" fillId="2" borderId="1" xfId="0" applyFont="1" applyFill="1" applyBorder="1" applyAlignment="1">
      <alignment horizontal="center" wrapText="1" readingOrder="1"/>
    </xf>
    <xf numFmtId="0" fontId="13" fillId="2" borderId="3" xfId="0" applyFont="1" applyFill="1" applyBorder="1" applyAlignment="1">
      <alignment horizontal="center" wrapText="1" readingOrder="1"/>
    </xf>
    <xf numFmtId="0" fontId="13" fillId="2" borderId="4" xfId="0" applyFont="1" applyFill="1" applyBorder="1" applyAlignment="1">
      <alignment horizontal="center" wrapText="1" readingOrder="1"/>
    </xf>
    <xf numFmtId="0" fontId="12" fillId="3" borderId="0" xfId="0" applyFont="1" applyFill="1" applyAlignment="1">
      <alignment vertical="center" wrapText="1" readingOrder="1"/>
    </xf>
    <xf numFmtId="0" fontId="12" fillId="3" borderId="0" xfId="0" applyFont="1" applyFill="1" applyAlignment="1">
      <alignment horizontal="right" vertical="center" wrapText="1" readingOrder="1"/>
    </xf>
    <xf numFmtId="6" fontId="12" fillId="3" borderId="0" xfId="0" applyNumberFormat="1" applyFont="1" applyFill="1" applyAlignment="1">
      <alignment horizontal="right" vertical="center" wrapText="1" readingOrder="1"/>
    </xf>
    <xf numFmtId="4" fontId="12" fillId="3" borderId="0" xfId="0" applyNumberFormat="1" applyFont="1" applyFill="1" applyAlignment="1">
      <alignment horizontal="right" vertical="center" wrapText="1" readingOrder="1"/>
    </xf>
    <xf numFmtId="0" fontId="12" fillId="4" borderId="0" xfId="0" applyFont="1" applyFill="1" applyAlignment="1">
      <alignment vertical="center" wrapText="1" readingOrder="1"/>
    </xf>
    <xf numFmtId="0" fontId="12" fillId="4" borderId="0" xfId="0" applyFont="1" applyFill="1" applyAlignment="1">
      <alignment horizontal="right" vertical="center" wrapText="1" readingOrder="1"/>
    </xf>
    <xf numFmtId="6" fontId="12" fillId="4" borderId="0" xfId="0" applyNumberFormat="1" applyFont="1" applyFill="1" applyAlignment="1">
      <alignment horizontal="right" vertical="center" wrapText="1" readingOrder="1"/>
    </xf>
    <xf numFmtId="4" fontId="12" fillId="4" borderId="0" xfId="0" applyNumberFormat="1" applyFont="1" applyFill="1" applyAlignment="1">
      <alignment horizontal="right" vertical="center" wrapText="1" readingOrder="1"/>
    </xf>
    <xf numFmtId="0" fontId="13" fillId="3" borderId="0" xfId="0" applyFont="1" applyFill="1" applyAlignment="1">
      <alignment horizontal="right" vertical="center" wrapText="1" readingOrder="1"/>
    </xf>
    <xf numFmtId="6" fontId="13" fillId="3" borderId="0" xfId="0" applyNumberFormat="1" applyFont="1" applyFill="1" applyAlignment="1">
      <alignment horizontal="right" vertical="center" wrapText="1" readingOrder="1"/>
    </xf>
    <xf numFmtId="4" fontId="13" fillId="3" borderId="0" xfId="0" applyNumberFormat="1" applyFont="1" applyFill="1" applyAlignment="1">
      <alignment horizontal="right" vertical="center" wrapText="1" readingOrder="1"/>
    </xf>
    <xf numFmtId="164" fontId="14" fillId="3" borderId="0" xfId="1" applyNumberFormat="1" applyFont="1" applyFill="1" applyAlignment="1">
      <alignment vertical="top" wrapText="1" readingOrder="1"/>
    </xf>
    <xf numFmtId="0" fontId="13" fillId="7" borderId="0" xfId="0" applyFont="1" applyFill="1" applyAlignment="1">
      <alignment horizontal="right" vertical="center" wrapText="1"/>
    </xf>
    <xf numFmtId="6" fontId="13" fillId="7" borderId="0" xfId="0" applyNumberFormat="1" applyFont="1" applyFill="1" applyAlignment="1">
      <alignment horizontal="right" vertical="center" wrapText="1"/>
    </xf>
    <xf numFmtId="0" fontId="14" fillId="7" borderId="0" xfId="0" applyFont="1" applyFill="1" applyAlignment="1">
      <alignment horizontal="left" vertical="center" wrapText="1"/>
    </xf>
    <xf numFmtId="4" fontId="13" fillId="7" borderId="0" xfId="0" applyNumberFormat="1" applyFont="1" applyFill="1" applyAlignment="1">
      <alignment horizontal="right" vertical="center" wrapText="1"/>
    </xf>
    <xf numFmtId="0" fontId="15" fillId="8" borderId="0" xfId="0" applyFont="1" applyFill="1" applyAlignment="1">
      <alignment horizontal="left" vertical="center"/>
    </xf>
    <xf numFmtId="0" fontId="15" fillId="8" borderId="0" xfId="0" applyFont="1" applyFill="1" applyAlignment="1">
      <alignment horizontal="right" vertical="center"/>
    </xf>
    <xf numFmtId="6" fontId="15" fillId="8" borderId="0" xfId="0" applyNumberFormat="1" applyFont="1" applyFill="1" applyAlignment="1">
      <alignment horizontal="right" vertical="center"/>
    </xf>
    <xf numFmtId="0" fontId="3" fillId="0" borderId="0" xfId="0" applyFont="1" applyAlignment="1">
      <alignment wrapText="1"/>
    </xf>
    <xf numFmtId="169" fontId="3" fillId="0" borderId="0" xfId="0" applyNumberFormat="1" applyFont="1" applyAlignment="1">
      <alignment wrapText="1"/>
    </xf>
    <xf numFmtId="9" fontId="3" fillId="0" borderId="0" xfId="2" applyFont="1"/>
    <xf numFmtId="6" fontId="5" fillId="0" borderId="0" xfId="0" applyNumberFormat="1" applyFont="1"/>
    <xf numFmtId="8" fontId="5" fillId="0" borderId="0" xfId="0" applyNumberFormat="1" applyFont="1"/>
    <xf numFmtId="164" fontId="5" fillId="0" borderId="0" xfId="1" applyNumberFormat="1" applyFont="1"/>
    <xf numFmtId="3" fontId="13" fillId="3" borderId="0" xfId="0" applyNumberFormat="1" applyFont="1" applyFill="1" applyAlignment="1">
      <alignment horizontal="right" vertical="center" wrapText="1" readingOrder="1"/>
    </xf>
    <xf numFmtId="3" fontId="5" fillId="0" borderId="0" xfId="0" applyNumberFormat="1" applyFont="1"/>
    <xf numFmtId="171" fontId="5" fillId="0" borderId="0" xfId="1" applyNumberFormat="1" applyFont="1"/>
    <xf numFmtId="43" fontId="5" fillId="0" borderId="0" xfId="0" applyNumberFormat="1" applyFont="1"/>
    <xf numFmtId="9" fontId="3" fillId="0" borderId="0" xfId="2" applyFont="1" applyFill="1" applyAlignment="1">
      <alignment wrapText="1"/>
    </xf>
    <xf numFmtId="9" fontId="3" fillId="0" borderId="0" xfId="2" applyFont="1" applyFill="1"/>
    <xf numFmtId="171" fontId="3" fillId="0" borderId="0" xfId="1" applyNumberFormat="1" applyFont="1" applyFill="1"/>
    <xf numFmtId="0" fontId="4" fillId="0" borderId="2" xfId="0" applyFont="1" applyBorder="1" applyAlignment="1">
      <alignment horizontal="center" wrapText="1" readingOrder="1"/>
    </xf>
    <xf numFmtId="0" fontId="4" fillId="0" borderId="1" xfId="0" applyFont="1" applyBorder="1" applyAlignment="1">
      <alignment horizontal="center" wrapText="1" readingOrder="1"/>
    </xf>
    <xf numFmtId="0" fontId="4" fillId="0" borderId="3" xfId="0" applyFont="1" applyBorder="1" applyAlignment="1">
      <alignment horizontal="center" wrapText="1" readingOrder="1"/>
    </xf>
    <xf numFmtId="0" fontId="4" fillId="0" borderId="4" xfId="0" applyFont="1" applyBorder="1" applyAlignment="1">
      <alignment horizontal="center" wrapText="1" readingOrder="1"/>
    </xf>
    <xf numFmtId="0" fontId="4" fillId="0" borderId="0" xfId="0" applyFont="1" applyAlignment="1">
      <alignment horizontal="center" wrapText="1" readingOrder="1"/>
    </xf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horizontal="right" vertical="center" wrapText="1" readingOrder="1"/>
    </xf>
    <xf numFmtId="6" fontId="6" fillId="0" borderId="0" xfId="0" applyNumberFormat="1" applyFont="1" applyAlignment="1">
      <alignment horizontal="right" vertical="center" wrapText="1" readingOrder="1"/>
    </xf>
    <xf numFmtId="4" fontId="6" fillId="0" borderId="0" xfId="0" applyNumberFormat="1" applyFont="1" applyAlignment="1">
      <alignment horizontal="right" vertical="center" wrapText="1" readingOrder="1"/>
    </xf>
    <xf numFmtId="0" fontId="4" fillId="0" borderId="0" xfId="0" applyFont="1" applyAlignment="1">
      <alignment horizontal="right" vertical="center" wrapText="1" readingOrder="1"/>
    </xf>
    <xf numFmtId="6" fontId="4" fillId="0" borderId="0" xfId="0" applyNumberFormat="1" applyFont="1" applyAlignment="1">
      <alignment horizontal="right" vertical="center" wrapText="1" readingOrder="1"/>
    </xf>
    <xf numFmtId="4" fontId="4" fillId="0" borderId="0" xfId="0" applyNumberFormat="1" applyFont="1" applyAlignment="1">
      <alignment horizontal="right" vertical="center" wrapText="1" readingOrder="1"/>
    </xf>
    <xf numFmtId="0" fontId="7" fillId="0" borderId="0" xfId="0" applyFont="1"/>
    <xf numFmtId="164" fontId="7" fillId="0" borderId="0" xfId="3" applyNumberFormat="1" applyFont="1" applyFill="1"/>
    <xf numFmtId="6" fontId="7" fillId="0" borderId="0" xfId="0" applyNumberFormat="1" applyFont="1"/>
    <xf numFmtId="0" fontId="17" fillId="0" borderId="0" xfId="0" applyFont="1" applyAlignment="1">
      <alignment vertical="top" wrapText="1"/>
    </xf>
    <xf numFmtId="0" fontId="4" fillId="0" borderId="0" xfId="0" applyFont="1" applyAlignment="1">
      <alignment horizontal="right" wrapText="1" readingOrder="1"/>
    </xf>
    <xf numFmtId="0" fontId="17" fillId="0" borderId="0" xfId="0" applyFont="1"/>
    <xf numFmtId="0" fontId="16" fillId="9" borderId="0" xfId="0" applyFont="1" applyFill="1" applyAlignment="1">
      <alignment horizontal="right" vertical="top" wrapText="1" readingOrder="1"/>
    </xf>
    <xf numFmtId="0" fontId="17" fillId="9" borderId="0" xfId="0" applyFont="1" applyFill="1" applyAlignment="1">
      <alignment vertical="top" wrapText="1"/>
    </xf>
    <xf numFmtId="0" fontId="6" fillId="9" borderId="0" xfId="0" applyFont="1" applyFill="1" applyAlignment="1">
      <alignment horizontal="right" vertical="top" wrapText="1" readingOrder="1"/>
    </xf>
    <xf numFmtId="0" fontId="4" fillId="9" borderId="0" xfId="0" applyFont="1" applyFill="1" applyAlignment="1">
      <alignment horizontal="right" wrapText="1" readingOrder="1"/>
    </xf>
    <xf numFmtId="0" fontId="4" fillId="9" borderId="2" xfId="0" applyFont="1" applyFill="1" applyBorder="1" applyAlignment="1">
      <alignment horizontal="center" wrapText="1" readingOrder="1"/>
    </xf>
    <xf numFmtId="0" fontId="4" fillId="9" borderId="1" xfId="0" applyFont="1" applyFill="1" applyBorder="1" applyAlignment="1">
      <alignment horizontal="center" wrapText="1" readingOrder="1"/>
    </xf>
    <xf numFmtId="0" fontId="4" fillId="9" borderId="3" xfId="0" applyFont="1" applyFill="1" applyBorder="1" applyAlignment="1">
      <alignment horizontal="center" wrapText="1" readingOrder="1"/>
    </xf>
    <xf numFmtId="0" fontId="4" fillId="9" borderId="4" xfId="0" applyFont="1" applyFill="1" applyBorder="1" applyAlignment="1">
      <alignment horizontal="center" wrapText="1" readingOrder="1"/>
    </xf>
    <xf numFmtId="0" fontId="6" fillId="9" borderId="0" xfId="0" applyFont="1" applyFill="1" applyAlignment="1">
      <alignment vertical="center" wrapText="1" readingOrder="1"/>
    </xf>
    <xf numFmtId="0" fontId="6" fillId="9" borderId="0" xfId="0" applyFont="1" applyFill="1" applyAlignment="1">
      <alignment horizontal="right" vertical="center" wrapText="1" readingOrder="1"/>
    </xf>
    <xf numFmtId="6" fontId="6" fillId="9" borderId="0" xfId="0" applyNumberFormat="1" applyFont="1" applyFill="1" applyAlignment="1">
      <alignment horizontal="right" vertical="center" wrapText="1" readingOrder="1"/>
    </xf>
    <xf numFmtId="4" fontId="6" fillId="9" borderId="0" xfId="0" applyNumberFormat="1" applyFont="1" applyFill="1" applyAlignment="1">
      <alignment horizontal="right" vertical="center" wrapText="1" readingOrder="1"/>
    </xf>
    <xf numFmtId="164" fontId="6" fillId="9" borderId="0" xfId="3" applyNumberFormat="1" applyFont="1" applyFill="1" applyAlignment="1">
      <alignment horizontal="right" vertical="center" wrapText="1" readingOrder="1"/>
    </xf>
    <xf numFmtId="0" fontId="4" fillId="9" borderId="0" xfId="0" applyFont="1" applyFill="1" applyAlignment="1">
      <alignment horizontal="right" vertical="center" wrapText="1" readingOrder="1"/>
    </xf>
    <xf numFmtId="6" fontId="4" fillId="9" borderId="0" xfId="0" applyNumberFormat="1" applyFont="1" applyFill="1" applyAlignment="1">
      <alignment horizontal="right" vertical="center" wrapText="1" readingOrder="1"/>
    </xf>
    <xf numFmtId="43" fontId="4" fillId="9" borderId="0" xfId="3" applyFont="1" applyFill="1" applyAlignment="1">
      <alignment vertical="top" wrapText="1" readingOrder="1"/>
    </xf>
    <xf numFmtId="4" fontId="4" fillId="9" borderId="0" xfId="0" applyNumberFormat="1" applyFont="1" applyFill="1" applyAlignment="1">
      <alignment horizontal="right" vertical="center" wrapText="1" readingOrder="1"/>
    </xf>
    <xf numFmtId="0" fontId="4" fillId="9" borderId="0" xfId="0" applyFont="1" applyFill="1" applyAlignment="1">
      <alignment horizontal="center" vertical="center" readingOrder="1"/>
    </xf>
    <xf numFmtId="0" fontId="17" fillId="9" borderId="0" xfId="0" applyFont="1" applyFill="1" applyAlignment="1">
      <alignment vertical="top"/>
    </xf>
    <xf numFmtId="0" fontId="17" fillId="9" borderId="0" xfId="0" applyFont="1" applyFill="1"/>
    <xf numFmtId="166" fontId="5" fillId="0" borderId="0" xfId="0" applyNumberFormat="1" applyFont="1"/>
    <xf numFmtId="164" fontId="6" fillId="0" borderId="0" xfId="1" applyNumberFormat="1" applyFont="1" applyFill="1" applyAlignment="1">
      <alignment vertical="top" wrapText="1" readingOrder="1"/>
    </xf>
    <xf numFmtId="164" fontId="5" fillId="0" borderId="0" xfId="1" applyNumberFormat="1" applyFont="1" applyFill="1"/>
    <xf numFmtId="0" fontId="16" fillId="0" borderId="0" xfId="0" applyFont="1" applyAlignment="1">
      <alignment horizontal="left" vertical="top" readingOrder="1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readingOrder="1"/>
    </xf>
    <xf numFmtId="0" fontId="6" fillId="0" borderId="0" xfId="0" applyFont="1" applyAlignment="1">
      <alignment horizontal="left" vertical="top" readingOrder="1"/>
    </xf>
    <xf numFmtId="0" fontId="4" fillId="0" borderId="0" xfId="0" applyFont="1" applyAlignment="1">
      <alignment horizontal="left" readingOrder="1"/>
    </xf>
    <xf numFmtId="0" fontId="4" fillId="0" borderId="0" xfId="0" applyFont="1" applyAlignment="1">
      <alignment vertical="center" readingOrder="1"/>
    </xf>
    <xf numFmtId="0" fontId="17" fillId="0" borderId="0" xfId="0" applyFont="1" applyAlignment="1">
      <alignment vertical="top" readingOrder="1"/>
    </xf>
    <xf numFmtId="164" fontId="5" fillId="0" borderId="0" xfId="0" applyNumberFormat="1" applyFont="1"/>
    <xf numFmtId="0" fontId="16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wrapText="1" readingOrder="1"/>
    </xf>
    <xf numFmtId="0" fontId="6" fillId="0" borderId="0" xfId="0" applyFont="1" applyAlignment="1">
      <alignment vertical="top" wrapText="1" readingOrder="1"/>
    </xf>
    <xf numFmtId="0" fontId="4" fillId="0" borderId="0" xfId="0" applyFont="1" applyAlignment="1">
      <alignment horizontal="center" vertical="center" wrapText="1" readingOrder="1"/>
    </xf>
    <xf numFmtId="164" fontId="6" fillId="0" borderId="0" xfId="1" applyNumberFormat="1" applyFont="1" applyFill="1" applyAlignment="1">
      <alignment vertical="center" wrapText="1" readingOrder="1"/>
    </xf>
    <xf numFmtId="168" fontId="6" fillId="0" borderId="0" xfId="1" applyNumberFormat="1" applyFont="1" applyFill="1" applyAlignment="1">
      <alignment vertical="center" wrapText="1" readingOrder="1"/>
    </xf>
    <xf numFmtId="164" fontId="16" fillId="0" borderId="0" xfId="1" applyNumberFormat="1" applyFont="1" applyFill="1" applyAlignment="1">
      <alignment horizontal="left" vertical="top" readingOrder="1"/>
    </xf>
    <xf numFmtId="168" fontId="16" fillId="0" borderId="0" xfId="1" applyNumberFormat="1" applyFont="1" applyFill="1" applyAlignment="1">
      <alignment horizontal="left" vertical="top" readingOrder="1"/>
    </xf>
    <xf numFmtId="164" fontId="6" fillId="0" borderId="0" xfId="1" applyNumberFormat="1" applyFont="1" applyFill="1" applyAlignment="1">
      <alignment horizontal="left" vertical="top" readingOrder="1"/>
    </xf>
    <xf numFmtId="168" fontId="6" fillId="0" borderId="0" xfId="1" applyNumberFormat="1" applyFont="1" applyFill="1" applyAlignment="1">
      <alignment horizontal="left" vertical="top" readingOrder="1"/>
    </xf>
    <xf numFmtId="164" fontId="4" fillId="0" borderId="0" xfId="1" applyNumberFormat="1" applyFont="1" applyFill="1" applyAlignment="1">
      <alignment horizontal="left" readingOrder="1"/>
    </xf>
    <xf numFmtId="168" fontId="4" fillId="0" borderId="0" xfId="1" applyNumberFormat="1" applyFont="1" applyFill="1" applyAlignment="1">
      <alignment horizontal="left" readingOrder="1"/>
    </xf>
    <xf numFmtId="164" fontId="17" fillId="0" borderId="0" xfId="1" applyNumberFormat="1" applyFont="1" applyFill="1"/>
    <xf numFmtId="168" fontId="17" fillId="0" borderId="0" xfId="1" applyNumberFormat="1" applyFont="1" applyFill="1"/>
    <xf numFmtId="0" fontId="8" fillId="0" borderId="0" xfId="0" applyFont="1" applyAlignment="1">
      <alignment horizontal="center" vertical="center"/>
    </xf>
    <xf numFmtId="171" fontId="5" fillId="0" borderId="0" xfId="1" applyNumberFormat="1" applyFont="1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7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7" fontId="5" fillId="0" borderId="0" xfId="0" applyNumberFormat="1" applyFont="1"/>
    <xf numFmtId="0" fontId="4" fillId="0" borderId="0" xfId="0" applyFont="1" applyAlignment="1">
      <alignment horizontal="center" vertical="center" wrapText="1"/>
    </xf>
    <xf numFmtId="6" fontId="6" fillId="0" borderId="0" xfId="0" applyNumberFormat="1" applyFont="1" applyAlignment="1">
      <alignment horizontal="right" vertical="center"/>
    </xf>
    <xf numFmtId="164" fontId="4" fillId="0" borderId="4" xfId="1" applyNumberFormat="1" applyFont="1" applyFill="1" applyBorder="1" applyAlignment="1">
      <alignment horizontal="center" wrapText="1" readingOrder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72" fontId="5" fillId="0" borderId="0" xfId="2" applyNumberFormat="1" applyFont="1"/>
    <xf numFmtId="171" fontId="6" fillId="0" borderId="0" xfId="1" applyNumberFormat="1" applyFont="1" applyAlignment="1">
      <alignment horizontal="right" vertical="center"/>
    </xf>
    <xf numFmtId="171" fontId="2" fillId="0" borderId="0" xfId="1" applyNumberFormat="1" applyFont="1" applyAlignment="1">
      <alignment horizontal="right" vertical="center"/>
    </xf>
    <xf numFmtId="171" fontId="18" fillId="3" borderId="0" xfId="1" applyNumberFormat="1" applyFont="1" applyFill="1" applyAlignment="1">
      <alignment horizontal="right" vertical="center" wrapText="1" readingOrder="1"/>
    </xf>
    <xf numFmtId="171" fontId="3" fillId="0" borderId="0" xfId="1" applyNumberFormat="1" applyFont="1"/>
    <xf numFmtId="9" fontId="3" fillId="0" borderId="0" xfId="0" applyNumberFormat="1" applyFont="1"/>
    <xf numFmtId="171" fontId="3" fillId="0" borderId="0" xfId="0" applyNumberFormat="1" applyFont="1"/>
    <xf numFmtId="172" fontId="3" fillId="0" borderId="0" xfId="0" applyNumberFormat="1" applyFont="1"/>
    <xf numFmtId="0" fontId="19" fillId="0" borderId="0" xfId="0" applyFont="1" applyAlignment="1">
      <alignment wrapText="1"/>
    </xf>
    <xf numFmtId="0" fontId="19" fillId="0" borderId="0" xfId="0" applyFont="1"/>
    <xf numFmtId="0" fontId="5" fillId="0" borderId="0" xfId="0" applyFont="1" applyFill="1"/>
    <xf numFmtId="6" fontId="5" fillId="0" borderId="0" xfId="0" applyNumberFormat="1" applyFont="1" applyFill="1"/>
    <xf numFmtId="8" fontId="5" fillId="0" borderId="0" xfId="0" applyNumberFormat="1" applyFont="1" applyFill="1"/>
    <xf numFmtId="4" fontId="5" fillId="0" borderId="0" xfId="0" applyNumberFormat="1" applyFont="1" applyFill="1"/>
    <xf numFmtId="0" fontId="20" fillId="0" borderId="0" xfId="0" applyFont="1" applyFill="1"/>
    <xf numFmtId="0" fontId="16" fillId="0" borderId="0" xfId="0" applyFont="1" applyFill="1" applyAlignment="1">
      <alignment horizontal="right" vertical="top" wrapText="1" readingOrder="1"/>
    </xf>
    <xf numFmtId="0" fontId="1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right" vertical="top" wrapText="1" readingOrder="1"/>
    </xf>
    <xf numFmtId="0" fontId="4" fillId="0" borderId="0" xfId="0" applyFont="1" applyFill="1" applyAlignment="1">
      <alignment horizontal="right" wrapText="1" readingOrder="1"/>
    </xf>
    <xf numFmtId="0" fontId="4" fillId="0" borderId="2" xfId="0" applyFont="1" applyFill="1" applyBorder="1" applyAlignment="1">
      <alignment horizontal="center" wrapText="1" readingOrder="1"/>
    </xf>
    <xf numFmtId="0" fontId="4" fillId="0" borderId="1" xfId="0" applyFont="1" applyFill="1" applyBorder="1" applyAlignment="1">
      <alignment horizontal="center" wrapText="1" readingOrder="1"/>
    </xf>
    <xf numFmtId="0" fontId="4" fillId="0" borderId="4" xfId="0" applyFont="1" applyFill="1" applyBorder="1" applyAlignment="1">
      <alignment horizontal="center" wrapText="1" readingOrder="1"/>
    </xf>
    <xf numFmtId="0" fontId="6" fillId="0" borderId="0" xfId="0" applyFont="1" applyFill="1" applyAlignment="1">
      <alignment vertical="center" wrapText="1" readingOrder="1"/>
    </xf>
    <xf numFmtId="6" fontId="6" fillId="0" borderId="0" xfId="0" applyNumberFormat="1" applyFont="1" applyFill="1" applyAlignment="1">
      <alignment horizontal="right" vertical="center" wrapText="1" readingOrder="1"/>
    </xf>
    <xf numFmtId="4" fontId="6" fillId="0" borderId="0" xfId="0" applyNumberFormat="1" applyFont="1" applyFill="1" applyAlignment="1">
      <alignment horizontal="right" vertical="center" wrapText="1" readingOrder="1"/>
    </xf>
    <xf numFmtId="0" fontId="6" fillId="0" borderId="0" xfId="0" applyFont="1" applyFill="1" applyAlignment="1">
      <alignment horizontal="right" vertical="center" wrapText="1" readingOrder="1"/>
    </xf>
    <xf numFmtId="0" fontId="4" fillId="0" borderId="0" xfId="0" applyFont="1" applyFill="1" applyAlignment="1">
      <alignment horizontal="right" vertical="center" wrapText="1" readingOrder="1"/>
    </xf>
    <xf numFmtId="0" fontId="7" fillId="0" borderId="8" xfId="0" applyFont="1" applyBorder="1"/>
    <xf numFmtId="0" fontId="4" fillId="0" borderId="8" xfId="0" applyFont="1" applyBorder="1" applyAlignment="1">
      <alignment vertical="center" wrapText="1" readingOrder="1"/>
    </xf>
    <xf numFmtId="0" fontId="4" fillId="0" borderId="8" xfId="0" applyFont="1" applyBorder="1" applyAlignment="1">
      <alignment horizontal="right" vertical="center" wrapText="1" readingOrder="1"/>
    </xf>
    <xf numFmtId="6" fontId="4" fillId="0" borderId="8" xfId="0" applyNumberFormat="1" applyFont="1" applyBorder="1" applyAlignment="1">
      <alignment horizontal="right" vertical="center" wrapText="1" readingOrder="1"/>
    </xf>
    <xf numFmtId="6" fontId="7" fillId="0" borderId="8" xfId="0" applyNumberFormat="1" applyFont="1" applyBorder="1"/>
    <xf numFmtId="164" fontId="7" fillId="0" borderId="8" xfId="1" applyNumberFormat="1" applyFont="1" applyFill="1" applyBorder="1"/>
    <xf numFmtId="170" fontId="7" fillId="0" borderId="8" xfId="0" applyNumberFormat="1" applyFont="1" applyBorder="1"/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169" fontId="3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center"/>
    </xf>
    <xf numFmtId="6" fontId="2" fillId="0" borderId="0" xfId="0" applyNumberFormat="1" applyFont="1" applyFill="1" applyAlignment="1">
      <alignment horizontal="right" vertical="center"/>
    </xf>
    <xf numFmtId="169" fontId="3" fillId="0" borderId="0" xfId="0" applyNumberFormat="1" applyFont="1" applyFill="1"/>
    <xf numFmtId="0" fontId="3" fillId="0" borderId="0" xfId="0" applyFont="1" applyFill="1"/>
    <xf numFmtId="6" fontId="3" fillId="0" borderId="0" xfId="0" applyNumberFormat="1" applyFont="1" applyFill="1"/>
    <xf numFmtId="4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0" fillId="0" borderId="0" xfId="0" applyFill="1"/>
  </cellXfs>
  <cellStyles count="4">
    <cellStyle name="Comma" xfId="1" builtinId="3"/>
    <cellStyle name="Comma 2" xfId="3" xr:uid="{95138C9C-A232-D24E-801D-6DD54C581649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B050"/>
      <color rgb="FF00853E"/>
      <color rgb="FFFF9300"/>
      <color rgb="FF00850E"/>
      <color rgb="FF92D050"/>
      <color rgb="FFFFC000"/>
      <color rgb="FFED7724"/>
      <color rgb="FF000000"/>
      <color rgb="FF009051"/>
      <color rgb="FFFFD5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2025 Tier 2 Unequalized Revenue By Property Wealth Quintile (In Millions of Dollars)</a:t>
            </a:r>
          </a:p>
          <a:p>
            <a:pPr>
              <a:defRPr/>
            </a:pPr>
            <a:r>
              <a:rPr lang="en-US" sz="900" i="1"/>
              <a:t>This prichardcommittee.org chart reflects data from education.ky.gov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'2025 Quintiless'!$E$186:$E$190</c:f>
              <c:strCache>
                <c:ptCount val="5"/>
                <c:pt idx="0">
                  <c:v>Highest Wealth                                      (117,867 students)</c:v>
                </c:pt>
                <c:pt idx="1">
                  <c:v>Second Highest                                      (121,618 Students)</c:v>
                </c:pt>
                <c:pt idx="2">
                  <c:v>Middle Wealth                                                (115,117 Students)</c:v>
                </c:pt>
                <c:pt idx="3">
                  <c:v>Second Lowest                                          (119,764 Students)</c:v>
                </c:pt>
                <c:pt idx="4">
                  <c:v>Lowest Wealth                                                       (117,872 Students)</c:v>
                </c:pt>
              </c:strCache>
            </c:strRef>
          </c:cat>
          <c:val>
            <c:numRef>
              <c:f>'2025 Quintiless'!$F$186:$F$190</c:f>
              <c:numCache>
                <c:formatCode>"$"#,##0_);[Red]\("$"#,##0\)</c:formatCode>
                <c:ptCount val="5"/>
                <c:pt idx="0">
                  <c:v>627.94676200000004</c:v>
                </c:pt>
                <c:pt idx="1">
                  <c:v>435.03774099999998</c:v>
                </c:pt>
                <c:pt idx="2">
                  <c:v>214.39921699999999</c:v>
                </c:pt>
                <c:pt idx="3">
                  <c:v>162.025204</c:v>
                </c:pt>
                <c:pt idx="4">
                  <c:v>112.652824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E-D549-82E4-0ABB9D4B156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44311984"/>
        <c:axId val="470533072"/>
      </c:barChart>
      <c:catAx>
        <c:axId val="24431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533072"/>
        <c:crosses val="autoZero"/>
        <c:auto val="1"/>
        <c:lblAlgn val="ctr"/>
        <c:lblOffset val="100"/>
        <c:noMultiLvlLbl val="0"/>
      </c:catAx>
      <c:valAx>
        <c:axId val="470533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31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</a:rPr>
              <a:t>SEEK Tier 2 Funding For Selected Years (In Millions of Dollars)</a:t>
            </a:r>
            <a:br>
              <a:rPr lang="en-US" sz="36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</a:rPr>
            </a:br>
            <a:r>
              <a:rPr lang="en-US" sz="900" b="0" i="1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</a:rPr>
              <a:t>This prichardcommittee.org chart reflects data from education.ky.gov</a:t>
            </a:r>
            <a:endParaRPr lang="en-US" sz="9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Charts!$B$30</c:f>
              <c:strCache>
                <c:ptCount val="1"/>
                <c:pt idx="0">
                  <c:v>FY 2008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Charts!$A$41:$A$42</c:f>
              <c:strCache>
                <c:ptCount val="1"/>
                <c:pt idx="0">
                  <c:v>Local Tier 2</c:v>
                </c:pt>
              </c:strCache>
            </c:strRef>
          </c:cat>
          <c:val>
            <c:numRef>
              <c:f>Charts!$B$41:$B$42</c:f>
              <c:numCache>
                <c:formatCode>"$"#,##0_);[Red]\("$"#,##0\)</c:formatCode>
                <c:ptCount val="2"/>
                <c:pt idx="0">
                  <c:v>518.37015099999996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3-D746-99CF-0882885EABFE}"/>
            </c:ext>
          </c:extLst>
        </c:ser>
        <c:ser>
          <c:idx val="1"/>
          <c:order val="1"/>
          <c:tx>
            <c:strRef>
              <c:f>Charts!$C$30</c:f>
              <c:strCache>
                <c:ptCount val="1"/>
                <c:pt idx="0">
                  <c:v>FY 2012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Charts!$A$41:$A$42</c:f>
              <c:strCache>
                <c:ptCount val="1"/>
                <c:pt idx="0">
                  <c:v>Local Tier 2</c:v>
                </c:pt>
              </c:strCache>
            </c:strRef>
          </c:cat>
          <c:val>
            <c:numRef>
              <c:f>Charts!$C$41:$C$42</c:f>
              <c:numCache>
                <c:formatCode>"$"#,##0_);[Red]\("$"#,##0\)</c:formatCode>
                <c:ptCount val="2"/>
                <c:pt idx="0">
                  <c:v>690.79547100000002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43-D746-99CF-0882885EABFE}"/>
            </c:ext>
          </c:extLst>
        </c:ser>
        <c:ser>
          <c:idx val="2"/>
          <c:order val="2"/>
          <c:tx>
            <c:strRef>
              <c:f>Charts!$D$30</c:f>
              <c:strCache>
                <c:ptCount val="1"/>
                <c:pt idx="0">
                  <c:v>FY 2016</c:v>
                </c:pt>
              </c:strCache>
            </c:strRef>
          </c:tx>
          <c:spPr>
            <a:solidFill>
              <a:srgbClr val="FF9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Charts!$A$41:$A$42</c:f>
              <c:strCache>
                <c:ptCount val="1"/>
                <c:pt idx="0">
                  <c:v>Local Tier 2</c:v>
                </c:pt>
              </c:strCache>
            </c:strRef>
          </c:cat>
          <c:val>
            <c:numRef>
              <c:f>Charts!$D$41:$D$42</c:f>
              <c:numCache>
                <c:formatCode>"$"#,##0_);[Red]\("$"#,##0\)</c:formatCode>
                <c:ptCount val="2"/>
                <c:pt idx="0">
                  <c:v>927.43597299999999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43-D746-99CF-0882885EABFE}"/>
            </c:ext>
          </c:extLst>
        </c:ser>
        <c:ser>
          <c:idx val="3"/>
          <c:order val="3"/>
          <c:tx>
            <c:strRef>
              <c:f>Charts!$E$30</c:f>
              <c:strCache>
                <c:ptCount val="1"/>
                <c:pt idx="0">
                  <c:v>FY 2020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Charts!$A$41:$A$42</c:f>
              <c:strCache>
                <c:ptCount val="1"/>
                <c:pt idx="0">
                  <c:v>Local Tier 2</c:v>
                </c:pt>
              </c:strCache>
            </c:strRef>
          </c:cat>
          <c:val>
            <c:numRef>
              <c:f>Charts!$E$41:$E$42</c:f>
              <c:numCache>
                <c:formatCode>"$"#,##0_);[Red]\("$"#,##0\)</c:formatCode>
                <c:ptCount val="2"/>
                <c:pt idx="0">
                  <c:v>1190.550358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43-D746-99CF-0882885EABFE}"/>
            </c:ext>
          </c:extLst>
        </c:ser>
        <c:ser>
          <c:idx val="4"/>
          <c:order val="4"/>
          <c:tx>
            <c:strRef>
              <c:f>Charts!$F$30</c:f>
              <c:strCache>
                <c:ptCount val="1"/>
                <c:pt idx="0">
                  <c:v>FY 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Charts!$A$41:$A$42</c:f>
              <c:strCache>
                <c:ptCount val="1"/>
                <c:pt idx="0">
                  <c:v>Local Tier 2</c:v>
                </c:pt>
              </c:strCache>
            </c:strRef>
          </c:cat>
          <c:val>
            <c:numRef>
              <c:f>Charts!$F$41:$F$42</c:f>
              <c:numCache>
                <c:formatCode>"$"#,##0_);[Red]\("$"#,##0\)</c:formatCode>
                <c:ptCount val="2"/>
                <c:pt idx="0">
                  <c:v>1593.7939449999999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43-D746-99CF-0882885EABFE}"/>
            </c:ext>
          </c:extLst>
        </c:ser>
        <c:ser>
          <c:idx val="5"/>
          <c:order val="5"/>
          <c:tx>
            <c:strRef>
              <c:f>Charts!$G$30</c:f>
              <c:strCache>
                <c:ptCount val="1"/>
                <c:pt idx="0">
                  <c:v>FY 2025</c:v>
                </c:pt>
              </c:strCache>
            </c:strRef>
          </c:tx>
          <c:spPr>
            <a:solidFill>
              <a:srgbClr val="00850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Charts!$A$41:$A$42</c:f>
              <c:strCache>
                <c:ptCount val="1"/>
                <c:pt idx="0">
                  <c:v>Local Tier 2</c:v>
                </c:pt>
              </c:strCache>
            </c:strRef>
          </c:cat>
          <c:val>
            <c:numRef>
              <c:f>Charts!$G$41:$G$42</c:f>
              <c:numCache>
                <c:formatCode>"$"#,##0_);[Red]\("$"#,##0\)</c:formatCode>
                <c:ptCount val="2"/>
                <c:pt idx="0">
                  <c:v>1552.061747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43-D746-99CF-0882885EABF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759342111"/>
        <c:axId val="1757983631"/>
      </c:barChart>
      <c:catAx>
        <c:axId val="1759342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983631"/>
        <c:crosses val="autoZero"/>
        <c:auto val="1"/>
        <c:lblAlgn val="ctr"/>
        <c:lblOffset val="100"/>
        <c:noMultiLvlLbl val="0"/>
      </c:catAx>
      <c:valAx>
        <c:axId val="1757983631"/>
        <c:scaling>
          <c:orientation val="minMax"/>
          <c:max val="2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9342111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</a:rPr>
              <a:t>SEEK Base, Tier 1 &amp;  Tier 2 Total For Selected Years (In Millions of Dollars)</a:t>
            </a:r>
            <a:br>
              <a:rPr lang="en-US" sz="5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</a:rPr>
            </a:br>
            <a:r>
              <a:rPr lang="en-US" sz="900" b="0" i="1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</a:rPr>
              <a:t>This prichardcommittee.org chart reflects data from education.ky.gov</a:t>
            </a:r>
            <a:endParaRPr lang="en-US" sz="9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Charts!$B$30</c:f>
              <c:strCache>
                <c:ptCount val="1"/>
                <c:pt idx="0">
                  <c:v>FY 2008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Charts!$A$44:$A$45</c:f>
              <c:strCache>
                <c:ptCount val="2"/>
                <c:pt idx="0">
                  <c:v>Local Total</c:v>
                </c:pt>
                <c:pt idx="1">
                  <c:v>State Total</c:v>
                </c:pt>
              </c:strCache>
            </c:strRef>
          </c:cat>
          <c:val>
            <c:numRef>
              <c:f>Charts!$B$44:$B$45</c:f>
              <c:numCache>
                <c:formatCode>"$"#,##0_);[Red]\("$"#,##0\)</c:formatCode>
                <c:ptCount val="2"/>
                <c:pt idx="0">
                  <c:v>1612.5935869999998</c:v>
                </c:pt>
                <c:pt idx="1">
                  <c:v>2433.7009699999999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4-0B40-A9FC-69B309205A30}"/>
            </c:ext>
          </c:extLst>
        </c:ser>
        <c:ser>
          <c:idx val="1"/>
          <c:order val="1"/>
          <c:tx>
            <c:strRef>
              <c:f>Charts!$C$30</c:f>
              <c:strCache>
                <c:ptCount val="1"/>
                <c:pt idx="0">
                  <c:v>FY 2012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Charts!$A$44:$A$45</c:f>
              <c:strCache>
                <c:ptCount val="2"/>
                <c:pt idx="0">
                  <c:v>Local Total</c:v>
                </c:pt>
                <c:pt idx="1">
                  <c:v>State Total</c:v>
                </c:pt>
              </c:strCache>
            </c:strRef>
          </c:cat>
          <c:val>
            <c:numRef>
              <c:f>Charts!$C$44:$C$45</c:f>
              <c:numCache>
                <c:formatCode>"$"#,##0_);[Red]\("$"#,##0\)</c:formatCode>
                <c:ptCount val="2"/>
                <c:pt idx="0">
                  <c:v>1861.3326379999999</c:v>
                </c:pt>
                <c:pt idx="1">
                  <c:v>2459.5406910000002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04-0B40-A9FC-69B309205A30}"/>
            </c:ext>
          </c:extLst>
        </c:ser>
        <c:ser>
          <c:idx val="2"/>
          <c:order val="2"/>
          <c:tx>
            <c:strRef>
              <c:f>Charts!$D$30</c:f>
              <c:strCache>
                <c:ptCount val="1"/>
                <c:pt idx="0">
                  <c:v>FY 2016</c:v>
                </c:pt>
              </c:strCache>
            </c:strRef>
          </c:tx>
          <c:spPr>
            <a:solidFill>
              <a:srgbClr val="FF9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Charts!$A$44:$A$45</c:f>
              <c:strCache>
                <c:ptCount val="2"/>
                <c:pt idx="0">
                  <c:v>Local Total</c:v>
                </c:pt>
                <c:pt idx="1">
                  <c:v>State Total</c:v>
                </c:pt>
              </c:strCache>
            </c:strRef>
          </c:cat>
          <c:val>
            <c:numRef>
              <c:f>Charts!$D$44:$D$45</c:f>
              <c:numCache>
                <c:formatCode>"$"#,##0_);[Red]\("$"#,##0\)</c:formatCode>
                <c:ptCount val="2"/>
                <c:pt idx="0">
                  <c:v>2188.0149259999998</c:v>
                </c:pt>
                <c:pt idx="1">
                  <c:v>2490.4510330000003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04-0B40-A9FC-69B309205A30}"/>
            </c:ext>
          </c:extLst>
        </c:ser>
        <c:ser>
          <c:idx val="3"/>
          <c:order val="3"/>
          <c:tx>
            <c:strRef>
              <c:f>Charts!$E$30</c:f>
              <c:strCache>
                <c:ptCount val="1"/>
                <c:pt idx="0">
                  <c:v>FY 2020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Charts!$A$44:$A$45</c:f>
              <c:strCache>
                <c:ptCount val="2"/>
                <c:pt idx="0">
                  <c:v>Local Total</c:v>
                </c:pt>
                <c:pt idx="1">
                  <c:v>State Total</c:v>
                </c:pt>
              </c:strCache>
            </c:strRef>
          </c:cat>
          <c:val>
            <c:numRef>
              <c:f>Charts!$E$44:$E$45</c:f>
              <c:numCache>
                <c:formatCode>"$"#,##0_);[Red]\("$"#,##0\)</c:formatCode>
                <c:ptCount val="2"/>
                <c:pt idx="0">
                  <c:v>2587.373478</c:v>
                </c:pt>
                <c:pt idx="1">
                  <c:v>2384.0503480000002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04-0B40-A9FC-69B309205A30}"/>
            </c:ext>
          </c:extLst>
        </c:ser>
        <c:ser>
          <c:idx val="4"/>
          <c:order val="4"/>
          <c:tx>
            <c:strRef>
              <c:f>Charts!$F$30</c:f>
              <c:strCache>
                <c:ptCount val="1"/>
                <c:pt idx="0">
                  <c:v>FY 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Charts!$A$44:$A$45</c:f>
              <c:strCache>
                <c:ptCount val="2"/>
                <c:pt idx="0">
                  <c:v>Local Total</c:v>
                </c:pt>
                <c:pt idx="1">
                  <c:v>State Total</c:v>
                </c:pt>
              </c:strCache>
            </c:strRef>
          </c:cat>
          <c:val>
            <c:numRef>
              <c:f>Charts!$F$44:$F$45</c:f>
              <c:numCache>
                <c:formatCode>"$"#,##0_);[Red]\("$"#,##0\)</c:formatCode>
                <c:ptCount val="2"/>
                <c:pt idx="0">
                  <c:v>3312.0478629999998</c:v>
                </c:pt>
                <c:pt idx="1">
                  <c:v>2373.7693490000001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04-0B40-A9FC-69B309205A30}"/>
            </c:ext>
          </c:extLst>
        </c:ser>
        <c:ser>
          <c:idx val="5"/>
          <c:order val="5"/>
          <c:tx>
            <c:strRef>
              <c:f>Charts!$G$30</c:f>
              <c:strCache>
                <c:ptCount val="1"/>
                <c:pt idx="0">
                  <c:v>FY 2025</c:v>
                </c:pt>
              </c:strCache>
            </c:strRef>
          </c:tx>
          <c:spPr>
            <a:solidFill>
              <a:srgbClr val="00850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Charts!$A$44:$A$45</c:f>
              <c:strCache>
                <c:ptCount val="2"/>
                <c:pt idx="0">
                  <c:v>Local Total</c:v>
                </c:pt>
                <c:pt idx="1">
                  <c:v>State Total</c:v>
                </c:pt>
              </c:strCache>
            </c:strRef>
          </c:cat>
          <c:val>
            <c:numRef>
              <c:f>Charts!$G$44:$G$45</c:f>
              <c:numCache>
                <c:formatCode>"$"#,##0_);[Red]\("$"#,##0\)</c:formatCode>
                <c:ptCount val="2"/>
                <c:pt idx="0">
                  <c:v>3414.155491</c:v>
                </c:pt>
                <c:pt idx="1">
                  <c:v>2538.2290899999998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04-0B40-A9FC-69B309205A3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759342111"/>
        <c:axId val="1757983631"/>
      </c:barChart>
      <c:catAx>
        <c:axId val="1759342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983631"/>
        <c:crosses val="autoZero"/>
        <c:auto val="1"/>
        <c:lblAlgn val="ctr"/>
        <c:lblOffset val="100"/>
        <c:noMultiLvlLbl val="0"/>
      </c:catAx>
      <c:valAx>
        <c:axId val="1757983631"/>
        <c:scaling>
          <c:orientation val="minMax"/>
          <c:max val="4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9342111"/>
        <c:crosses val="autoZero"/>
        <c:crossBetween val="between"/>
        <c:majorUnit val="7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</a:rPr>
              <a:t>SEEK Tier 1 Funding For Selected Years (In Millions of Dollars)</a:t>
            </a:r>
            <a:br>
              <a:rPr lang="en-US" sz="20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</a:rPr>
            </a:br>
            <a:r>
              <a:rPr lang="en-US" sz="900" b="0" i="1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</a:rPr>
              <a:t>This prichardcommittee.org chart reflects data from education.ky.gov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Charts!$B$30</c:f>
              <c:strCache>
                <c:ptCount val="1"/>
                <c:pt idx="0">
                  <c:v>FY 2008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Charts!$A$35:$A$36</c:f>
              <c:strCache>
                <c:ptCount val="2"/>
                <c:pt idx="0">
                  <c:v>Local Tier 1</c:v>
                </c:pt>
                <c:pt idx="1">
                  <c:v>State Tier 1</c:v>
                </c:pt>
              </c:strCache>
            </c:strRef>
          </c:cat>
          <c:val>
            <c:numRef>
              <c:f>Charts!$B$35:$B$36</c:f>
              <c:numCache>
                <c:formatCode>"$"#,##0_);[Red]\("$"#,##0\)</c:formatCode>
                <c:ptCount val="2"/>
                <c:pt idx="0">
                  <c:v>309.21531299999998</c:v>
                </c:pt>
                <c:pt idx="1">
                  <c:v>157.431468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2-C741-87F8-4C2ADD454E69}"/>
            </c:ext>
          </c:extLst>
        </c:ser>
        <c:ser>
          <c:idx val="1"/>
          <c:order val="1"/>
          <c:tx>
            <c:strRef>
              <c:f>Charts!$C$30</c:f>
              <c:strCache>
                <c:ptCount val="1"/>
                <c:pt idx="0">
                  <c:v>FY 2012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Charts!$A$35:$A$36</c:f>
              <c:strCache>
                <c:ptCount val="2"/>
                <c:pt idx="0">
                  <c:v>Local Tier 1</c:v>
                </c:pt>
                <c:pt idx="1">
                  <c:v>State Tier 1</c:v>
                </c:pt>
              </c:strCache>
            </c:strRef>
          </c:cat>
          <c:val>
            <c:numRef>
              <c:f>Charts!$C$35:$C$36</c:f>
              <c:numCache>
                <c:formatCode>"$"#,##0_);[Red]\("$"#,##0\)</c:formatCode>
                <c:ptCount val="2"/>
                <c:pt idx="0">
                  <c:v>314.80956500000002</c:v>
                </c:pt>
                <c:pt idx="1">
                  <c:v>168.25139999999999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F2-C741-87F8-4C2ADD454E69}"/>
            </c:ext>
          </c:extLst>
        </c:ser>
        <c:ser>
          <c:idx val="2"/>
          <c:order val="2"/>
          <c:tx>
            <c:strRef>
              <c:f>Charts!$D$30</c:f>
              <c:strCache>
                <c:ptCount val="1"/>
                <c:pt idx="0">
                  <c:v>FY 2016</c:v>
                </c:pt>
              </c:strCache>
            </c:strRef>
          </c:tx>
          <c:spPr>
            <a:solidFill>
              <a:srgbClr val="FF9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Charts!$A$35:$A$36</c:f>
              <c:strCache>
                <c:ptCount val="2"/>
                <c:pt idx="0">
                  <c:v>Local Tier 1</c:v>
                </c:pt>
                <c:pt idx="1">
                  <c:v>State Tier 1</c:v>
                </c:pt>
              </c:strCache>
            </c:strRef>
          </c:cat>
          <c:val>
            <c:numRef>
              <c:f>Charts!$D$35:$D$36</c:f>
              <c:numCache>
                <c:formatCode>"$"#,##0_);[Red]\("$"#,##0\)</c:formatCode>
                <c:ptCount val="2"/>
                <c:pt idx="0">
                  <c:v>339.08956699999999</c:v>
                </c:pt>
                <c:pt idx="1">
                  <c:v>167.86725799999999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F2-C741-87F8-4C2ADD454E69}"/>
            </c:ext>
          </c:extLst>
        </c:ser>
        <c:ser>
          <c:idx val="3"/>
          <c:order val="3"/>
          <c:tx>
            <c:strRef>
              <c:f>Charts!$E$30</c:f>
              <c:strCache>
                <c:ptCount val="1"/>
                <c:pt idx="0">
                  <c:v>FY 2020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Charts!$A$35:$A$36</c:f>
              <c:strCache>
                <c:ptCount val="2"/>
                <c:pt idx="0">
                  <c:v>Local Tier 1</c:v>
                </c:pt>
                <c:pt idx="1">
                  <c:v>State Tier 1</c:v>
                </c:pt>
              </c:strCache>
            </c:strRef>
          </c:cat>
          <c:val>
            <c:numRef>
              <c:f>Charts!$E$35:$E$36</c:f>
              <c:numCache>
                <c:formatCode>"$"#,##0_);[Red]\("$"#,##0\)</c:formatCode>
                <c:ptCount val="2"/>
                <c:pt idx="0">
                  <c:v>350.34359699999999</c:v>
                </c:pt>
                <c:pt idx="1">
                  <c:v>165.53639899999999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F2-C741-87F8-4C2ADD454E69}"/>
            </c:ext>
          </c:extLst>
        </c:ser>
        <c:ser>
          <c:idx val="4"/>
          <c:order val="4"/>
          <c:tx>
            <c:strRef>
              <c:f>Charts!$F$30</c:f>
              <c:strCache>
                <c:ptCount val="1"/>
                <c:pt idx="0">
                  <c:v>FY 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Charts!$A$35:$A$36</c:f>
              <c:strCache>
                <c:ptCount val="2"/>
                <c:pt idx="0">
                  <c:v>Local Tier 1</c:v>
                </c:pt>
                <c:pt idx="1">
                  <c:v>State Tier 1</c:v>
                </c:pt>
              </c:strCache>
            </c:strRef>
          </c:cat>
          <c:val>
            <c:numRef>
              <c:f>Charts!$F$35:$F$36</c:f>
              <c:numCache>
                <c:formatCode>"$"#,##0_);[Red]\("$"#,##0\)</c:formatCode>
                <c:ptCount val="2"/>
                <c:pt idx="0">
                  <c:v>388.64321100000001</c:v>
                </c:pt>
                <c:pt idx="1">
                  <c:v>172.47911199999999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F2-C741-87F8-4C2ADD454E69}"/>
            </c:ext>
          </c:extLst>
        </c:ser>
        <c:ser>
          <c:idx val="5"/>
          <c:order val="5"/>
          <c:tx>
            <c:strRef>
              <c:f>Charts!$G$30</c:f>
              <c:strCache>
                <c:ptCount val="1"/>
                <c:pt idx="0">
                  <c:v>FY 2025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Charts!$A$35:$A$36</c:f>
              <c:strCache>
                <c:ptCount val="2"/>
                <c:pt idx="0">
                  <c:v>Local Tier 1</c:v>
                </c:pt>
                <c:pt idx="1">
                  <c:v>State Tier 1</c:v>
                </c:pt>
              </c:strCache>
            </c:strRef>
          </c:cat>
          <c:val>
            <c:numRef>
              <c:f>Charts!$G$35:$G$36</c:f>
              <c:numCache>
                <c:formatCode>"$"#,##0_);[Red]\("$"#,##0\)</c:formatCode>
                <c:ptCount val="2"/>
                <c:pt idx="0">
                  <c:v>438.74400500000002</c:v>
                </c:pt>
                <c:pt idx="1">
                  <c:v>235.68854200000001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F2-C741-87F8-4C2ADD454E6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759342111"/>
        <c:axId val="1757983631"/>
      </c:barChart>
      <c:catAx>
        <c:axId val="1759342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983631"/>
        <c:crosses val="autoZero"/>
        <c:auto val="1"/>
        <c:lblAlgn val="ctr"/>
        <c:lblOffset val="100"/>
        <c:noMultiLvlLbl val="0"/>
      </c:catAx>
      <c:valAx>
        <c:axId val="1757983631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9342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</a:rPr>
              <a:t>SEEK Transportation for Selected Years (In Millions of Dollars)</a:t>
            </a:r>
            <a:br>
              <a:rPr lang="en-US" sz="20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</a:rPr>
            </a:br>
            <a:r>
              <a:rPr lang="en-US" sz="900" b="0" i="1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</a:rPr>
              <a:t>This prichardcommittee.org chart reflects data from education.ky.gov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Charts!$B$26</c:f>
              <c:strCache>
                <c:ptCount val="1"/>
                <c:pt idx="0">
                  <c:v>FY 2008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Charts!$A$27:$A$29</c:f>
              <c:strCache>
                <c:ptCount val="3"/>
                <c:pt idx="0">
                  <c:v>Transportation Cost (State Formula)</c:v>
                </c:pt>
                <c:pt idx="1">
                  <c:v>Transportation Funded </c:v>
                </c:pt>
                <c:pt idx="2">
                  <c:v>Transportation Unfunded</c:v>
                </c:pt>
              </c:strCache>
            </c:strRef>
          </c:cat>
          <c:val>
            <c:numRef>
              <c:f>Charts!$B$27:$B$29</c:f>
              <c:numCache>
                <c:formatCode>"$"#,##0_);[Red]\("$"#,##0\)</c:formatCode>
                <c:ptCount val="3"/>
                <c:pt idx="0">
                  <c:v>271</c:v>
                </c:pt>
                <c:pt idx="1">
                  <c:v>215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C-BC48-BE1A-29171DBB5D0E}"/>
            </c:ext>
          </c:extLst>
        </c:ser>
        <c:ser>
          <c:idx val="1"/>
          <c:order val="1"/>
          <c:tx>
            <c:strRef>
              <c:f>Charts!$C$26</c:f>
              <c:strCache>
                <c:ptCount val="1"/>
                <c:pt idx="0">
                  <c:v>FY 2012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Charts!$A$27:$A$29</c:f>
              <c:strCache>
                <c:ptCount val="3"/>
                <c:pt idx="0">
                  <c:v>Transportation Cost (State Formula)</c:v>
                </c:pt>
                <c:pt idx="1">
                  <c:v>Transportation Funded </c:v>
                </c:pt>
                <c:pt idx="2">
                  <c:v>Transportation Unfunded</c:v>
                </c:pt>
              </c:strCache>
            </c:strRef>
          </c:cat>
          <c:val>
            <c:numRef>
              <c:f>Charts!$C$27:$C$29</c:f>
              <c:numCache>
                <c:formatCode>"$"#,##0_);[Red]\("$"#,##0\)</c:formatCode>
                <c:ptCount val="3"/>
                <c:pt idx="0">
                  <c:v>343</c:v>
                </c:pt>
                <c:pt idx="1">
                  <c:v>215</c:v>
                </c:pt>
                <c:pt idx="2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CC-BC48-BE1A-29171DBB5D0E}"/>
            </c:ext>
          </c:extLst>
        </c:ser>
        <c:ser>
          <c:idx val="2"/>
          <c:order val="2"/>
          <c:tx>
            <c:strRef>
              <c:f>Charts!$D$26</c:f>
              <c:strCache>
                <c:ptCount val="1"/>
                <c:pt idx="0">
                  <c:v>FY 2016</c:v>
                </c:pt>
              </c:strCache>
            </c:strRef>
          </c:tx>
          <c:spPr>
            <a:solidFill>
              <a:srgbClr val="FF9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Charts!$A$27:$A$29</c:f>
              <c:strCache>
                <c:ptCount val="3"/>
                <c:pt idx="0">
                  <c:v>Transportation Cost (State Formula)</c:v>
                </c:pt>
                <c:pt idx="1">
                  <c:v>Transportation Funded </c:v>
                </c:pt>
                <c:pt idx="2">
                  <c:v>Transportation Unfunded</c:v>
                </c:pt>
              </c:strCache>
            </c:strRef>
          </c:cat>
          <c:val>
            <c:numRef>
              <c:f>Charts!$D$27:$D$29</c:f>
              <c:numCache>
                <c:formatCode>"$"#,##0_);[Red]\("$"#,##0\)</c:formatCode>
                <c:ptCount val="3"/>
                <c:pt idx="0">
                  <c:v>352</c:v>
                </c:pt>
                <c:pt idx="1">
                  <c:v>215</c:v>
                </c:pt>
                <c:pt idx="2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CC-BC48-BE1A-29171DBB5D0E}"/>
            </c:ext>
          </c:extLst>
        </c:ser>
        <c:ser>
          <c:idx val="3"/>
          <c:order val="3"/>
          <c:tx>
            <c:strRef>
              <c:f>Charts!$E$26</c:f>
              <c:strCache>
                <c:ptCount val="1"/>
                <c:pt idx="0">
                  <c:v>FY 2020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Charts!$A$27:$A$29</c:f>
              <c:strCache>
                <c:ptCount val="3"/>
                <c:pt idx="0">
                  <c:v>Transportation Cost (State Formula)</c:v>
                </c:pt>
                <c:pt idx="1">
                  <c:v>Transportation Funded </c:v>
                </c:pt>
                <c:pt idx="2">
                  <c:v>Transportation Unfunded</c:v>
                </c:pt>
              </c:strCache>
            </c:strRef>
          </c:cat>
          <c:val>
            <c:numRef>
              <c:f>Charts!$E$27:$E$29</c:f>
              <c:numCache>
                <c:formatCode>"$"#,##0_);[Red]\("$"#,##0\)</c:formatCode>
                <c:ptCount val="3"/>
                <c:pt idx="0">
                  <c:v>392</c:v>
                </c:pt>
                <c:pt idx="1">
                  <c:v>215</c:v>
                </c:pt>
                <c:pt idx="2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CC-BC48-BE1A-29171DBB5D0E}"/>
            </c:ext>
          </c:extLst>
        </c:ser>
        <c:ser>
          <c:idx val="4"/>
          <c:order val="4"/>
          <c:tx>
            <c:strRef>
              <c:f>Charts!$F$26</c:f>
              <c:strCache>
                <c:ptCount val="1"/>
                <c:pt idx="0">
                  <c:v>FY 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Charts!$A$27:$A$29</c:f>
              <c:strCache>
                <c:ptCount val="3"/>
                <c:pt idx="0">
                  <c:v>Transportation Cost (State Formula)</c:v>
                </c:pt>
                <c:pt idx="1">
                  <c:v>Transportation Funded </c:v>
                </c:pt>
                <c:pt idx="2">
                  <c:v>Transportation Unfunded</c:v>
                </c:pt>
              </c:strCache>
            </c:strRef>
          </c:cat>
          <c:val>
            <c:numRef>
              <c:f>Charts!$F$27:$F$29</c:f>
              <c:numCache>
                <c:formatCode>"$"#,##0_);[Red]\("$"#,##0\)</c:formatCode>
                <c:ptCount val="3"/>
                <c:pt idx="0">
                  <c:v>484</c:v>
                </c:pt>
                <c:pt idx="1">
                  <c:v>274</c:v>
                </c:pt>
                <c:pt idx="2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CC-BC48-BE1A-29171DBB5D0E}"/>
            </c:ext>
          </c:extLst>
        </c:ser>
        <c:ser>
          <c:idx val="5"/>
          <c:order val="5"/>
          <c:tx>
            <c:strRef>
              <c:f>Charts!$G$26</c:f>
              <c:strCache>
                <c:ptCount val="1"/>
                <c:pt idx="0">
                  <c:v>FY 2025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Charts!$A$27:$A$29</c:f>
              <c:strCache>
                <c:ptCount val="3"/>
                <c:pt idx="0">
                  <c:v>Transportation Cost (State Formula)</c:v>
                </c:pt>
                <c:pt idx="1">
                  <c:v>Transportation Funded </c:v>
                </c:pt>
                <c:pt idx="2">
                  <c:v>Transportation Unfunded</c:v>
                </c:pt>
              </c:strCache>
            </c:strRef>
          </c:cat>
          <c:val>
            <c:numRef>
              <c:f>Charts!$G$27:$G$29</c:f>
              <c:numCache>
                <c:formatCode>"$"#,##0_);[Red]\("$"#,##0\)</c:formatCode>
                <c:ptCount val="3"/>
                <c:pt idx="0">
                  <c:v>488</c:v>
                </c:pt>
                <c:pt idx="1">
                  <c:v>359</c:v>
                </c:pt>
                <c:pt idx="2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CC-BC48-BE1A-29171DBB5D0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759342111"/>
        <c:axId val="1757983631"/>
      </c:barChart>
      <c:catAx>
        <c:axId val="1759342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983631"/>
        <c:crosses val="autoZero"/>
        <c:auto val="1"/>
        <c:lblAlgn val="ctr"/>
        <c:lblOffset val="100"/>
        <c:noMultiLvlLbl val="0"/>
      </c:catAx>
      <c:valAx>
        <c:axId val="1757983631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9342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SEEK Base Funding For Selected Years (In Millions of Dollars)</a:t>
            </a:r>
            <a:br>
              <a:rPr lang="en-US"/>
            </a:br>
            <a:r>
              <a:rPr lang="en-US" sz="900" i="1"/>
              <a:t>This prichardcommittee.org chart reflects data from education.ky.gov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Charts!$B$30</c:f>
              <c:strCache>
                <c:ptCount val="1"/>
                <c:pt idx="0">
                  <c:v>FY 2008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Charts!$A$31:$A$32</c:f>
              <c:strCache>
                <c:ptCount val="2"/>
                <c:pt idx="0">
                  <c:v>Local SEEK Base (30¢)</c:v>
                </c:pt>
                <c:pt idx="1">
                  <c:v>State SEEK Base</c:v>
                </c:pt>
              </c:strCache>
            </c:strRef>
          </c:cat>
          <c:val>
            <c:numRef>
              <c:f>Charts!$B$31:$B$32</c:f>
              <c:numCache>
                <c:formatCode>"$"#,##0_);[Red]\("$"#,##0\)</c:formatCode>
                <c:ptCount val="2"/>
                <c:pt idx="0">
                  <c:v>785.00812299999996</c:v>
                </c:pt>
                <c:pt idx="1">
                  <c:v>2276.2695020000001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F-C04B-A13D-2B3F67971EE6}"/>
            </c:ext>
          </c:extLst>
        </c:ser>
        <c:ser>
          <c:idx val="1"/>
          <c:order val="1"/>
          <c:tx>
            <c:strRef>
              <c:f>Charts!$C$30</c:f>
              <c:strCache>
                <c:ptCount val="1"/>
                <c:pt idx="0">
                  <c:v>FY 2012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Charts!$A$31:$A$32</c:f>
              <c:strCache>
                <c:ptCount val="2"/>
                <c:pt idx="0">
                  <c:v>Local SEEK Base (30¢)</c:v>
                </c:pt>
                <c:pt idx="1">
                  <c:v>State SEEK Base</c:v>
                </c:pt>
              </c:strCache>
            </c:strRef>
          </c:cat>
          <c:val>
            <c:numRef>
              <c:f>Charts!$C$31:$C$32</c:f>
              <c:numCache>
                <c:formatCode>"$"#,##0_);[Red]\("$"#,##0\)</c:formatCode>
                <c:ptCount val="2"/>
                <c:pt idx="0">
                  <c:v>855.72760200000005</c:v>
                </c:pt>
                <c:pt idx="1">
                  <c:v>2291.289291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F-C04B-A13D-2B3F67971EE6}"/>
            </c:ext>
          </c:extLst>
        </c:ser>
        <c:ser>
          <c:idx val="2"/>
          <c:order val="2"/>
          <c:tx>
            <c:strRef>
              <c:f>Charts!$D$30</c:f>
              <c:strCache>
                <c:ptCount val="1"/>
                <c:pt idx="0">
                  <c:v>FY 2016</c:v>
                </c:pt>
              </c:strCache>
            </c:strRef>
          </c:tx>
          <c:spPr>
            <a:solidFill>
              <a:srgbClr val="FF9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Charts!$A$31:$A$32</c:f>
              <c:strCache>
                <c:ptCount val="2"/>
                <c:pt idx="0">
                  <c:v>Local SEEK Base (30¢)</c:v>
                </c:pt>
                <c:pt idx="1">
                  <c:v>State SEEK Base</c:v>
                </c:pt>
              </c:strCache>
            </c:strRef>
          </c:cat>
          <c:val>
            <c:numRef>
              <c:f>Charts!$D$31:$D$32</c:f>
              <c:numCache>
                <c:formatCode>"$"#,##0_);[Red]\("$"#,##0\)</c:formatCode>
                <c:ptCount val="2"/>
                <c:pt idx="0">
                  <c:v>921.48938599999997</c:v>
                </c:pt>
                <c:pt idx="1">
                  <c:v>2322.5837750000001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F-C04B-A13D-2B3F67971EE6}"/>
            </c:ext>
          </c:extLst>
        </c:ser>
        <c:ser>
          <c:idx val="3"/>
          <c:order val="3"/>
          <c:tx>
            <c:strRef>
              <c:f>Charts!$E$30</c:f>
              <c:strCache>
                <c:ptCount val="1"/>
                <c:pt idx="0">
                  <c:v>FY 2020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Charts!$A$31:$A$32</c:f>
              <c:strCache>
                <c:ptCount val="2"/>
                <c:pt idx="0">
                  <c:v>Local SEEK Base (30¢)</c:v>
                </c:pt>
                <c:pt idx="1">
                  <c:v>State SEEK Base</c:v>
                </c:pt>
              </c:strCache>
            </c:strRef>
          </c:cat>
          <c:val>
            <c:numRef>
              <c:f>Charts!$E$31:$E$32</c:f>
              <c:numCache>
                <c:formatCode>"$"#,##0_);[Red]\("$"#,##0\)</c:formatCode>
                <c:ptCount val="2"/>
                <c:pt idx="0">
                  <c:v>1046.479523</c:v>
                </c:pt>
                <c:pt idx="1">
                  <c:v>2218.5139490000001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DF-C04B-A13D-2B3F67971EE6}"/>
            </c:ext>
          </c:extLst>
        </c:ser>
        <c:ser>
          <c:idx val="4"/>
          <c:order val="4"/>
          <c:tx>
            <c:strRef>
              <c:f>Charts!$F$30</c:f>
              <c:strCache>
                <c:ptCount val="1"/>
                <c:pt idx="0">
                  <c:v>FY 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Charts!$A$31:$A$32</c:f>
              <c:strCache>
                <c:ptCount val="2"/>
                <c:pt idx="0">
                  <c:v>Local SEEK Base (30¢)</c:v>
                </c:pt>
                <c:pt idx="1">
                  <c:v>State SEEK Base</c:v>
                </c:pt>
              </c:strCache>
            </c:strRef>
          </c:cat>
          <c:val>
            <c:numRef>
              <c:f>Charts!$F$31:$F$32</c:f>
              <c:numCache>
                <c:formatCode>"$"#,##0_);[Red]\("$"#,##0\)</c:formatCode>
                <c:ptCount val="2"/>
                <c:pt idx="0">
                  <c:v>1329.610707</c:v>
                </c:pt>
                <c:pt idx="1">
                  <c:v>2201.2902370000002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DF-C04B-A13D-2B3F67971EE6}"/>
            </c:ext>
          </c:extLst>
        </c:ser>
        <c:ser>
          <c:idx val="5"/>
          <c:order val="5"/>
          <c:tx>
            <c:strRef>
              <c:f>Charts!$G$30</c:f>
              <c:strCache>
                <c:ptCount val="1"/>
                <c:pt idx="0">
                  <c:v>FY 2025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Charts!$A$31:$A$32</c:f>
              <c:strCache>
                <c:ptCount val="2"/>
                <c:pt idx="0">
                  <c:v>Local SEEK Base (30¢)</c:v>
                </c:pt>
                <c:pt idx="1">
                  <c:v>State SEEK Base</c:v>
                </c:pt>
              </c:strCache>
            </c:strRef>
          </c:cat>
          <c:val>
            <c:numRef>
              <c:f>Charts!$G$31:$G$32</c:f>
              <c:numCache>
                <c:formatCode>"$"#,##0_);[Red]\("$"#,##0\)</c:formatCode>
                <c:ptCount val="2"/>
                <c:pt idx="0">
                  <c:v>1423.349739</c:v>
                </c:pt>
                <c:pt idx="1">
                  <c:v>2302.5405479999999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DF-C04B-A13D-2B3F67971EE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759342111"/>
        <c:axId val="1757983631"/>
      </c:barChart>
      <c:catAx>
        <c:axId val="1759342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983631"/>
        <c:crosses val="autoZero"/>
        <c:auto val="1"/>
        <c:lblAlgn val="ctr"/>
        <c:lblOffset val="100"/>
        <c:noMultiLvlLbl val="0"/>
      </c:catAx>
      <c:valAx>
        <c:axId val="1757983631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9342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554182</xdr:colOff>
      <xdr:row>191</xdr:row>
      <xdr:rowOff>71582</xdr:rowOff>
    </xdr:from>
    <xdr:to>
      <xdr:col>6</xdr:col>
      <xdr:colOff>831937</xdr:colOff>
      <xdr:row>212</xdr:row>
      <xdr:rowOff>10183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ECC75D-303E-C1D1-C01D-AF2942C97C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793750</xdr:colOff>
      <xdr:row>70</xdr:row>
      <xdr:rowOff>111124</xdr:rowOff>
    </xdr:from>
    <xdr:to>
      <xdr:col>5</xdr:col>
      <xdr:colOff>895350</xdr:colOff>
      <xdr:row>92</xdr:row>
      <xdr:rowOff>34924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DDEDAC9-C805-4344-B85C-C41DD5CA0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72</xdr:row>
      <xdr:rowOff>0</xdr:rowOff>
    </xdr:from>
    <xdr:to>
      <xdr:col>11</xdr:col>
      <xdr:colOff>511175</xdr:colOff>
      <xdr:row>93</xdr:row>
      <xdr:rowOff>114300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975BB8F-B772-5141-861F-C45423989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46</xdr:row>
      <xdr:rowOff>190499</xdr:rowOff>
    </xdr:from>
    <xdr:to>
      <xdr:col>11</xdr:col>
      <xdr:colOff>508000</xdr:colOff>
      <xdr:row>68</xdr:row>
      <xdr:rowOff>114299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B42D421-BFA4-4842-8DE6-26C0420D97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857250</xdr:colOff>
      <xdr:row>52</xdr:row>
      <xdr:rowOff>141110</xdr:rowOff>
    </xdr:from>
    <xdr:to>
      <xdr:col>7</xdr:col>
      <xdr:colOff>1079500</xdr:colOff>
      <xdr:row>55</xdr:row>
      <xdr:rowOff>21222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2A3E780-AA24-646B-939B-50707CEAEFA4}"/>
            </a:ext>
          </a:extLst>
        </xdr:cNvPr>
        <xdr:cNvSpPr txBox="1"/>
      </xdr:nvSpPr>
      <xdr:spPr>
        <a:xfrm>
          <a:off x="10441517" y="10080977"/>
          <a:ext cx="1797050" cy="438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</a:rPr>
            <a:t>42% increase in local</a:t>
          </a:r>
          <a:r>
            <a:rPr lang="en-US" sz="1100" baseline="0">
              <a:solidFill>
                <a:schemeClr val="tx1">
                  <a:lumMod val="50000"/>
                  <a:lumOff val="50000"/>
                </a:schemeClr>
              </a:solidFill>
            </a:rPr>
            <a:t> </a:t>
          </a:r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</a:rPr>
            <a:t>Tier 1 funding from 2008 to 2025</a:t>
          </a:r>
        </a:p>
      </xdr:txBody>
    </xdr:sp>
    <xdr:clientData/>
  </xdr:twoCellAnchor>
  <xdr:twoCellAnchor>
    <xdr:from>
      <xdr:col>9</xdr:col>
      <xdr:colOff>206375</xdr:colOff>
      <xdr:row>55</xdr:row>
      <xdr:rowOff>29883</xdr:rowOff>
    </xdr:from>
    <xdr:to>
      <xdr:col>11</xdr:col>
      <xdr:colOff>15874</xdr:colOff>
      <xdr:row>57</xdr:row>
      <xdr:rowOff>96262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94F0C56-F220-1F48-B29F-CEF0C8105724}"/>
            </a:ext>
          </a:extLst>
        </xdr:cNvPr>
        <xdr:cNvSpPr txBox="1"/>
      </xdr:nvSpPr>
      <xdr:spPr>
        <a:xfrm>
          <a:off x="13532908" y="10528550"/>
          <a:ext cx="1976966" cy="438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</a:rPr>
            <a:t>50% increase in state Tier 1 funding from 2008 to 2025</a:t>
          </a:r>
        </a:p>
      </xdr:txBody>
    </xdr:sp>
    <xdr:clientData/>
  </xdr:twoCellAnchor>
  <xdr:twoCellAnchor>
    <xdr:from>
      <xdr:col>1</xdr:col>
      <xdr:colOff>1555751</xdr:colOff>
      <xdr:row>76</xdr:row>
      <xdr:rowOff>67733</xdr:rowOff>
    </xdr:from>
    <xdr:to>
      <xdr:col>3</xdr:col>
      <xdr:colOff>508000</xdr:colOff>
      <xdr:row>78</xdr:row>
      <xdr:rowOff>134112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9D8FB99-7135-0F22-F999-015921A163B1}"/>
            </a:ext>
          </a:extLst>
        </xdr:cNvPr>
        <xdr:cNvSpPr txBox="1"/>
      </xdr:nvSpPr>
      <xdr:spPr>
        <a:xfrm>
          <a:off x="3266018" y="14478000"/>
          <a:ext cx="2101849" cy="438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</a:rPr>
            <a:t>199% increase in</a:t>
          </a:r>
          <a:r>
            <a:rPr lang="en-US" sz="1100" baseline="0">
              <a:solidFill>
                <a:schemeClr val="tx1">
                  <a:lumMod val="50000"/>
                  <a:lumOff val="50000"/>
                </a:schemeClr>
              </a:solidFill>
            </a:rPr>
            <a:t> local Tier 2 funding from 2008 to 2025</a:t>
          </a:r>
          <a:endParaRPr lang="en-US" sz="11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>
    <xdr:from>
      <xdr:col>3</xdr:col>
      <xdr:colOff>1523999</xdr:colOff>
      <xdr:row>81</xdr:row>
      <xdr:rowOff>76200</xdr:rowOff>
    </xdr:from>
    <xdr:to>
      <xdr:col>5</xdr:col>
      <xdr:colOff>714374</xdr:colOff>
      <xdr:row>83</xdr:row>
      <xdr:rowOff>142579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5FCF2929-9509-1C4F-8596-BB072D59BD43}"/>
            </a:ext>
          </a:extLst>
        </xdr:cNvPr>
        <xdr:cNvSpPr txBox="1"/>
      </xdr:nvSpPr>
      <xdr:spPr>
        <a:xfrm>
          <a:off x="6383866" y="15417800"/>
          <a:ext cx="2339975" cy="438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</a:rPr>
            <a:t>Tier</a:t>
          </a:r>
          <a:r>
            <a:rPr lang="en-US" sz="1100" baseline="0">
              <a:solidFill>
                <a:schemeClr val="tx1">
                  <a:lumMod val="50000"/>
                  <a:lumOff val="50000"/>
                </a:schemeClr>
              </a:solidFill>
            </a:rPr>
            <a:t> 2 does not include </a:t>
          </a:r>
          <a:br>
            <a:rPr lang="en-US" sz="1100" baseline="0">
              <a:solidFill>
                <a:schemeClr val="tx1">
                  <a:lumMod val="50000"/>
                  <a:lumOff val="50000"/>
                </a:schemeClr>
              </a:solidFill>
            </a:rPr>
          </a:br>
          <a:r>
            <a:rPr lang="en-US" sz="1100" baseline="0">
              <a:solidFill>
                <a:schemeClr val="tx1">
                  <a:lumMod val="50000"/>
                  <a:lumOff val="50000"/>
                </a:schemeClr>
              </a:solidFill>
            </a:rPr>
            <a:t>any state dollars</a:t>
          </a:r>
          <a:endParaRPr lang="en-US" sz="11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>
    <xdr:from>
      <xdr:col>6</xdr:col>
      <xdr:colOff>539750</xdr:colOff>
      <xdr:row>75</xdr:row>
      <xdr:rowOff>31750</xdr:rowOff>
    </xdr:from>
    <xdr:to>
      <xdr:col>8</xdr:col>
      <xdr:colOff>349250</xdr:colOff>
      <xdr:row>77</xdr:row>
      <xdr:rowOff>98129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19F8B4F9-2043-5C0D-A129-411BDBB94782}"/>
            </a:ext>
          </a:extLst>
        </xdr:cNvPr>
        <xdr:cNvSpPr txBox="1"/>
      </xdr:nvSpPr>
      <xdr:spPr>
        <a:xfrm>
          <a:off x="10124017" y="14255750"/>
          <a:ext cx="2722033" cy="438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</a:rPr>
            <a:t>112% increase </a:t>
          </a:r>
          <a:r>
            <a:rPr lang="en-US" sz="1100" i="1">
              <a:solidFill>
                <a:schemeClr val="tx1">
                  <a:lumMod val="50000"/>
                  <a:lumOff val="50000"/>
                </a:schemeClr>
              </a:solidFill>
            </a:rPr>
            <a:t>in</a:t>
          </a:r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</a:rPr>
            <a:t> local SEEK</a:t>
          </a:r>
          <a:r>
            <a:rPr lang="en-US" sz="1100" baseline="0">
              <a:solidFill>
                <a:schemeClr val="tx1">
                  <a:lumMod val="50000"/>
                  <a:lumOff val="50000"/>
                </a:schemeClr>
              </a:solidFill>
            </a:rPr>
            <a:t> Base, Tier 1 &amp; Tier 2 funding from 2008 to 2025</a:t>
          </a:r>
          <a:endParaRPr lang="en-US" sz="11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>
    <xdr:from>
      <xdr:col>8</xdr:col>
      <xdr:colOff>746125</xdr:colOff>
      <xdr:row>77</xdr:row>
      <xdr:rowOff>169334</xdr:rowOff>
    </xdr:from>
    <xdr:to>
      <xdr:col>11</xdr:col>
      <xdr:colOff>174625</xdr:colOff>
      <xdr:row>80</xdr:row>
      <xdr:rowOff>19428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312FEC43-393B-0047-8AB1-D06BA2763314}"/>
            </a:ext>
          </a:extLst>
        </xdr:cNvPr>
        <xdr:cNvSpPr txBox="1"/>
      </xdr:nvSpPr>
      <xdr:spPr>
        <a:xfrm>
          <a:off x="13226761" y="15513243"/>
          <a:ext cx="2430319" cy="438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</a:rPr>
            <a:t>4% increase in State  SEEK</a:t>
          </a:r>
          <a:r>
            <a:rPr lang="en-US" sz="1100" baseline="0">
              <a:solidFill>
                <a:schemeClr val="tx1">
                  <a:lumMod val="50000"/>
                  <a:lumOff val="50000"/>
                </a:schemeClr>
              </a:solidFill>
            </a:rPr>
            <a:t> Base, Tier 1 &amp; Tier 2 funding from 2008 to 2025</a:t>
          </a:r>
          <a:endParaRPr lang="en-US" sz="11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>
    <xdr:from>
      <xdr:col>1</xdr:col>
      <xdr:colOff>5771</xdr:colOff>
      <xdr:row>95</xdr:row>
      <xdr:rowOff>0</xdr:rowOff>
    </xdr:from>
    <xdr:to>
      <xdr:col>5</xdr:col>
      <xdr:colOff>1021771</xdr:colOff>
      <xdr:row>116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A9CE89-B773-0D4E-8272-5698D984E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5</xdr:col>
      <xdr:colOff>79023</xdr:colOff>
      <xdr:row>69</xdr:row>
      <xdr:rowOff>163689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B6FB9C8-045C-1542-81C6-F0E71806A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0.13393</cdr:x>
      <cdr:y>0.11458</cdr:y>
    </cdr:from>
    <cdr:to>
      <cdr:x>0.48115</cdr:x>
      <cdr:y>0.21181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DAE3A0C-9D0D-62E5-CA65-882466C2FA89}"/>
            </a:ext>
          </a:extLst>
        </cdr:cNvPr>
        <cdr:cNvSpPr txBox="1"/>
      </cdr:nvSpPr>
      <cdr:spPr>
        <a:xfrm xmlns:a="http://schemas.openxmlformats.org/drawingml/2006/main">
          <a:off x="857250" y="523875"/>
          <a:ext cx="2222500" cy="444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0.14385</cdr:x>
      <cdr:y>0.38465</cdr:y>
    </cdr:from>
    <cdr:to>
      <cdr:x>0.46379</cdr:x>
      <cdr:y>0.49751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383FFCE-D1E6-3EE3-2A82-0D1E3CD5AA93}"/>
            </a:ext>
          </a:extLst>
        </cdr:cNvPr>
        <cdr:cNvSpPr txBox="1"/>
      </cdr:nvSpPr>
      <cdr:spPr>
        <a:xfrm xmlns:a="http://schemas.openxmlformats.org/drawingml/2006/main">
          <a:off x="917507" y="1495912"/>
          <a:ext cx="2040649" cy="438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</a:rPr>
            <a:t>81% increase in local SEEK base funding from 2008 to 2025</a:t>
          </a:r>
        </a:p>
      </cdr:txBody>
    </cdr:sp>
  </cdr:relSizeAnchor>
  <cdr:relSizeAnchor xmlns:cdr="http://schemas.openxmlformats.org/drawingml/2006/chartDrawing">
    <cdr:from>
      <cdr:x>0.60268</cdr:x>
      <cdr:y>0.14549</cdr:y>
    </cdr:from>
    <cdr:to>
      <cdr:x>0.92014</cdr:x>
      <cdr:y>0.25835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DDF4431-048D-9E9D-E9B5-76E2C1081572}"/>
            </a:ext>
          </a:extLst>
        </cdr:cNvPr>
        <cdr:cNvSpPr txBox="1"/>
      </cdr:nvSpPr>
      <cdr:spPr>
        <a:xfrm xmlns:a="http://schemas.openxmlformats.org/drawingml/2006/main">
          <a:off x="3844027" y="565814"/>
          <a:ext cx="2024831" cy="438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</a:rPr>
            <a:t>1% increase in state SEEK base funding from 2008 to 2025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Prichard2021 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00853E"/>
      </a:accent1>
      <a:accent2>
        <a:srgbClr val="0A4687"/>
      </a:accent2>
      <a:accent3>
        <a:srgbClr val="FDB314"/>
      </a:accent3>
      <a:accent4>
        <a:srgbClr val="A24E8B"/>
      </a:accent4>
      <a:accent5>
        <a:srgbClr val="ED7724"/>
      </a:accent5>
      <a:accent6>
        <a:srgbClr val="CB9BB9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EA306-AB25-0B4D-91A9-62CEB7BE754A}">
  <dimension ref="A1:K55"/>
  <sheetViews>
    <sheetView zoomScale="85" zoomScaleNormal="100" workbookViewId="0">
      <pane xSplit="1" ySplit="1" topLeftCell="B33" activePane="bottomRight" state="frozen"/>
      <selection activeCell="F6" sqref="F6"/>
      <selection pane="topRight" activeCell="F6" sqref="F6"/>
      <selection pane="bottomLeft" activeCell="F6" sqref="F6"/>
      <selection pane="bottomRight" activeCell="F68" sqref="F68"/>
    </sheetView>
  </sheetViews>
  <sheetFormatPr baseColWidth="10" defaultRowHeight="15" x14ac:dyDescent="0.2"/>
  <cols>
    <col min="1" max="1" width="30.33203125" style="1" customWidth="1"/>
    <col min="2" max="7" width="20.6640625" style="1" customWidth="1"/>
    <col min="8" max="8" width="17.5" style="14" customWidth="1"/>
    <col min="9" max="9" width="10.83203125" style="44"/>
    <col min="10" max="16384" width="10.83203125" style="1"/>
  </cols>
  <sheetData>
    <row r="1" spans="1:9" s="42" customFormat="1" ht="50" x14ac:dyDescent="0.3">
      <c r="A1" s="139" t="s">
        <v>658</v>
      </c>
      <c r="B1" s="42" t="s">
        <v>586</v>
      </c>
      <c r="C1" s="42" t="s">
        <v>587</v>
      </c>
      <c r="D1" s="42" t="s">
        <v>588</v>
      </c>
      <c r="E1" s="42" t="s">
        <v>589</v>
      </c>
      <c r="F1" s="42" t="s">
        <v>590</v>
      </c>
      <c r="G1" s="42" t="s">
        <v>599</v>
      </c>
      <c r="H1" s="43" t="s">
        <v>600</v>
      </c>
      <c r="I1" s="43" t="s">
        <v>642</v>
      </c>
    </row>
    <row r="2" spans="1:9" x14ac:dyDescent="0.2">
      <c r="A2" s="1" t="s">
        <v>585</v>
      </c>
      <c r="B2" s="3">
        <v>2246254372</v>
      </c>
      <c r="C2" s="3">
        <v>2329535261</v>
      </c>
      <c r="D2" s="3">
        <v>2396270583</v>
      </c>
      <c r="E2" s="3">
        <v>2360267404</v>
      </c>
      <c r="F2" s="3">
        <v>2504489002</v>
      </c>
      <c r="G2" s="3">
        <v>2562019929</v>
      </c>
      <c r="H2" s="14">
        <f t="shared" ref="H2:H8" si="0">G2-B2</f>
        <v>315765557</v>
      </c>
      <c r="I2" s="44">
        <f t="shared" ref="I2:I8" si="1">H2/B2</f>
        <v>0.14057426484554886</v>
      </c>
    </row>
    <row r="3" spans="1:9" x14ac:dyDescent="0.2">
      <c r="A3" s="1" t="s">
        <v>0</v>
      </c>
      <c r="B3" s="3">
        <v>169166491</v>
      </c>
      <c r="C3" s="3">
        <v>183360333</v>
      </c>
      <c r="D3" s="3">
        <v>216932444</v>
      </c>
      <c r="E3" s="3">
        <v>223176513</v>
      </c>
      <c r="F3" s="3">
        <v>233367575</v>
      </c>
      <c r="G3" s="3">
        <v>244702753</v>
      </c>
      <c r="H3" s="14">
        <f t="shared" si="0"/>
        <v>75536262</v>
      </c>
      <c r="I3" s="44">
        <f t="shared" si="1"/>
        <v>0.44652023904663246</v>
      </c>
    </row>
    <row r="4" spans="1:9" x14ac:dyDescent="0.2">
      <c r="A4" s="1" t="s">
        <v>1</v>
      </c>
      <c r="B4" s="3">
        <v>418416282</v>
      </c>
      <c r="C4" s="3">
        <v>404002849</v>
      </c>
      <c r="D4" s="3">
        <v>399291115</v>
      </c>
      <c r="E4" s="3">
        <v>446190920</v>
      </c>
      <c r="F4" s="3">
        <v>491906688</v>
      </c>
      <c r="G4" s="3">
        <v>529381143</v>
      </c>
      <c r="H4" s="14">
        <f t="shared" si="0"/>
        <v>110964861</v>
      </c>
      <c r="I4" s="44">
        <f t="shared" si="1"/>
        <v>0.26520206257174284</v>
      </c>
    </row>
    <row r="5" spans="1:9" x14ac:dyDescent="0.2">
      <c r="A5" s="1" t="s">
        <v>2</v>
      </c>
      <c r="B5" s="3">
        <v>8822254</v>
      </c>
      <c r="C5" s="3">
        <v>9475556</v>
      </c>
      <c r="D5" s="3">
        <v>8741288</v>
      </c>
      <c r="E5" s="3">
        <v>9630347</v>
      </c>
      <c r="F5" s="3">
        <v>10875459</v>
      </c>
      <c r="G5" s="3">
        <v>12160187</v>
      </c>
      <c r="H5" s="14">
        <f t="shared" si="0"/>
        <v>3337933</v>
      </c>
      <c r="I5" s="44">
        <f t="shared" si="1"/>
        <v>0.37835376310861146</v>
      </c>
    </row>
    <row r="6" spans="1:9" x14ac:dyDescent="0.2">
      <c r="A6" s="1" t="s">
        <v>4</v>
      </c>
      <c r="B6" s="3">
        <v>3865426</v>
      </c>
      <c r="C6" s="3">
        <v>5890094</v>
      </c>
      <c r="D6" s="3">
        <v>8084931</v>
      </c>
      <c r="E6" s="3">
        <v>10975488</v>
      </c>
      <c r="F6" s="3">
        <v>15815920</v>
      </c>
      <c r="G6" s="3">
        <v>18630175</v>
      </c>
      <c r="H6" s="14">
        <f t="shared" si="0"/>
        <v>14764749</v>
      </c>
      <c r="I6" s="44">
        <f t="shared" si="1"/>
        <v>3.8196951642587389</v>
      </c>
    </row>
    <row r="7" spans="1:9" x14ac:dyDescent="0.2">
      <c r="A7" s="1" t="s">
        <v>3</v>
      </c>
      <c r="B7" s="3">
        <v>214752800</v>
      </c>
      <c r="C7" s="3">
        <v>214752800</v>
      </c>
      <c r="D7" s="3">
        <v>214752800</v>
      </c>
      <c r="E7" s="3">
        <v>214752800</v>
      </c>
      <c r="F7" s="3">
        <v>274446300</v>
      </c>
      <c r="G7" s="3">
        <v>358996100</v>
      </c>
      <c r="H7" s="14">
        <f t="shared" si="0"/>
        <v>144243300</v>
      </c>
      <c r="I7" s="44">
        <f t="shared" si="1"/>
        <v>0.67167133560074654</v>
      </c>
    </row>
    <row r="8" spans="1:9" x14ac:dyDescent="0.2">
      <c r="A8" s="1" t="s">
        <v>5</v>
      </c>
      <c r="B8" s="3">
        <v>3061277625</v>
      </c>
      <c r="C8" s="3">
        <v>3147016893</v>
      </c>
      <c r="D8" s="3">
        <v>3244073161</v>
      </c>
      <c r="E8" s="3">
        <v>3264993472</v>
      </c>
      <c r="F8" s="3">
        <v>3530900944</v>
      </c>
      <c r="G8" s="3">
        <v>3725890287</v>
      </c>
      <c r="H8" s="14">
        <f t="shared" si="0"/>
        <v>664612662</v>
      </c>
      <c r="I8" s="44">
        <f t="shared" si="1"/>
        <v>0.21710303455407773</v>
      </c>
    </row>
    <row r="10" spans="1:9" x14ac:dyDescent="0.2">
      <c r="A10" s="1" t="s">
        <v>631</v>
      </c>
      <c r="B10" s="3"/>
      <c r="C10" s="3"/>
      <c r="D10" s="3"/>
      <c r="E10" s="3"/>
      <c r="F10" s="3"/>
      <c r="G10" s="3"/>
    </row>
    <row r="11" spans="1:9" x14ac:dyDescent="0.2">
      <c r="A11" s="1" t="s">
        <v>582</v>
      </c>
      <c r="B11" s="3">
        <v>785008124</v>
      </c>
      <c r="C11" s="3">
        <v>855727600</v>
      </c>
      <c r="D11" s="3">
        <v>921489380</v>
      </c>
      <c r="E11" s="3">
        <v>1046479523</v>
      </c>
      <c r="F11" s="3">
        <v>1329610712</v>
      </c>
      <c r="G11" s="3">
        <v>1423349742</v>
      </c>
      <c r="H11" s="14">
        <f>G11-B11</f>
        <v>638341618</v>
      </c>
      <c r="I11" s="44">
        <f>H11/B11</f>
        <v>0.81316562018153071</v>
      </c>
    </row>
    <row r="12" spans="1:9" x14ac:dyDescent="0.2">
      <c r="A12" s="1" t="s">
        <v>632</v>
      </c>
      <c r="B12" s="2">
        <f>B8-B11</f>
        <v>2276269501</v>
      </c>
      <c r="C12" s="2">
        <f t="shared" ref="C12:G12" si="2">C8-C11</f>
        <v>2291289293</v>
      </c>
      <c r="D12" s="2">
        <f t="shared" si="2"/>
        <v>2322583781</v>
      </c>
      <c r="E12" s="2">
        <f t="shared" si="2"/>
        <v>2218513949</v>
      </c>
      <c r="F12" s="2">
        <f t="shared" si="2"/>
        <v>2201290232</v>
      </c>
      <c r="G12" s="2">
        <f t="shared" si="2"/>
        <v>2302540545</v>
      </c>
      <c r="H12" s="14">
        <f>G12-B12</f>
        <v>26271044</v>
      </c>
      <c r="I12" s="44">
        <f>H12/B12</f>
        <v>1.1541271360205252E-2</v>
      </c>
    </row>
    <row r="13" spans="1:9" x14ac:dyDescent="0.2">
      <c r="A13" s="1" t="s">
        <v>633</v>
      </c>
      <c r="B13" s="3">
        <f>B11+B12</f>
        <v>3061277625</v>
      </c>
      <c r="C13" s="3">
        <f t="shared" ref="C13:G13" si="3">C11+C12</f>
        <v>3147016893</v>
      </c>
      <c r="D13" s="3">
        <f t="shared" si="3"/>
        <v>3244073161</v>
      </c>
      <c r="E13" s="3">
        <f t="shared" si="3"/>
        <v>3264993472</v>
      </c>
      <c r="F13" s="3">
        <f t="shared" si="3"/>
        <v>3530900944</v>
      </c>
      <c r="G13" s="3">
        <f t="shared" si="3"/>
        <v>3725890287</v>
      </c>
      <c r="H13" s="14">
        <f>G13-B13</f>
        <v>664612662</v>
      </c>
      <c r="I13" s="44">
        <f>H13/B13</f>
        <v>0.21710303455407773</v>
      </c>
    </row>
    <row r="14" spans="1:9" x14ac:dyDescent="0.2">
      <c r="B14" s="3"/>
      <c r="C14" s="3"/>
      <c r="D14" s="3"/>
      <c r="E14" s="3"/>
      <c r="F14" s="3"/>
      <c r="G14" s="3"/>
    </row>
    <row r="15" spans="1:9" x14ac:dyDescent="0.2">
      <c r="B15" s="3"/>
      <c r="C15" s="3"/>
      <c r="D15" s="3"/>
      <c r="E15" s="3"/>
      <c r="F15" s="3"/>
      <c r="G15" s="3"/>
    </row>
    <row r="16" spans="1:9" x14ac:dyDescent="0.2">
      <c r="A16" s="1" t="s">
        <v>583</v>
      </c>
      <c r="B16" s="3">
        <v>309215313</v>
      </c>
      <c r="C16" s="3">
        <v>314809565</v>
      </c>
      <c r="D16" s="3">
        <v>339089567</v>
      </c>
      <c r="E16" s="3">
        <v>350343597</v>
      </c>
      <c r="F16" s="3">
        <v>388643211</v>
      </c>
      <c r="G16" s="3">
        <v>438744005</v>
      </c>
      <c r="H16" s="14">
        <f>G16-B16</f>
        <v>129528692</v>
      </c>
      <c r="I16" s="44">
        <f>H16/B16</f>
        <v>0.41889481715286203</v>
      </c>
    </row>
    <row r="17" spans="1:9" x14ac:dyDescent="0.2">
      <c r="A17" s="1" t="s">
        <v>6</v>
      </c>
      <c r="B17" s="3">
        <v>157431468</v>
      </c>
      <c r="C17" s="3">
        <v>168251400</v>
      </c>
      <c r="D17" s="3">
        <v>167867258</v>
      </c>
      <c r="E17" s="3">
        <v>165536399</v>
      </c>
      <c r="F17" s="3">
        <v>172479112</v>
      </c>
      <c r="G17" s="3" t="s">
        <v>596</v>
      </c>
      <c r="H17" s="14">
        <f>G17-B17</f>
        <v>78257074</v>
      </c>
      <c r="I17" s="44">
        <f>H17/B17</f>
        <v>0.49708660532848492</v>
      </c>
    </row>
    <row r="18" spans="1:9" x14ac:dyDescent="0.2">
      <c r="B18" s="3"/>
      <c r="C18" s="3"/>
      <c r="D18" s="3"/>
      <c r="E18" s="3"/>
      <c r="F18" s="3"/>
      <c r="G18" s="3"/>
    </row>
    <row r="19" spans="1:9" x14ac:dyDescent="0.2">
      <c r="A19" s="1" t="s">
        <v>584</v>
      </c>
      <c r="B19" s="3">
        <v>518370151</v>
      </c>
      <c r="C19" s="3">
        <v>690795471</v>
      </c>
      <c r="D19" s="3">
        <v>927435973</v>
      </c>
      <c r="E19" s="3">
        <v>1190550358</v>
      </c>
      <c r="F19" s="3">
        <v>1593793945</v>
      </c>
      <c r="G19" s="3">
        <v>1552061747</v>
      </c>
      <c r="H19" s="14">
        <f>G19-B19</f>
        <v>1033691596</v>
      </c>
      <c r="I19" s="44">
        <f>H19/B19</f>
        <v>1.9941186698460189</v>
      </c>
    </row>
    <row r="20" spans="1:9" x14ac:dyDescent="0.2">
      <c r="B20" s="3"/>
      <c r="C20" s="3"/>
      <c r="D20" s="3"/>
      <c r="E20" s="3"/>
      <c r="F20" s="3"/>
      <c r="G20" s="3"/>
    </row>
    <row r="22" spans="1:9" x14ac:dyDescent="0.2">
      <c r="A22" s="1" t="s">
        <v>579</v>
      </c>
      <c r="B22" s="2">
        <f>B11+B16+B19</f>
        <v>1612593588</v>
      </c>
      <c r="C22" s="2">
        <f t="shared" ref="C22:G22" si="4">C11+C16+C19</f>
        <v>1861332636</v>
      </c>
      <c r="D22" s="2">
        <f t="shared" si="4"/>
        <v>2188014920</v>
      </c>
      <c r="E22" s="2">
        <f t="shared" si="4"/>
        <v>2587373478</v>
      </c>
      <c r="F22" s="2">
        <f t="shared" si="4"/>
        <v>3312047868</v>
      </c>
      <c r="G22" s="2">
        <f t="shared" si="4"/>
        <v>3414155494</v>
      </c>
      <c r="H22" s="14">
        <f>G22-B22</f>
        <v>1801561906</v>
      </c>
      <c r="I22" s="44">
        <f>H22/B22</f>
        <v>1.11718285338984</v>
      </c>
    </row>
    <row r="23" spans="1:9" x14ac:dyDescent="0.2">
      <c r="A23" s="1" t="s">
        <v>581</v>
      </c>
      <c r="B23" s="2">
        <f>B12+B17</f>
        <v>2433700969</v>
      </c>
      <c r="C23" s="2">
        <f t="shared" ref="C23:G23" si="5">C12+C17</f>
        <v>2459540693</v>
      </c>
      <c r="D23" s="2">
        <f t="shared" si="5"/>
        <v>2490451039</v>
      </c>
      <c r="E23" s="2">
        <f t="shared" si="5"/>
        <v>2384050348</v>
      </c>
      <c r="F23" s="2">
        <f t="shared" si="5"/>
        <v>2373769344</v>
      </c>
      <c r="G23" s="2">
        <f t="shared" si="5"/>
        <v>2538229087</v>
      </c>
      <c r="H23" s="14">
        <f>G23-B23</f>
        <v>104528118</v>
      </c>
      <c r="I23" s="44">
        <f>H23/B23</f>
        <v>4.2950271759537605E-2</v>
      </c>
    </row>
    <row r="24" spans="1:9" x14ac:dyDescent="0.2">
      <c r="A24" s="1" t="s">
        <v>635</v>
      </c>
      <c r="B24" s="2">
        <f>B22+B23</f>
        <v>4046294557</v>
      </c>
      <c r="C24" s="2">
        <f t="shared" ref="C24:G24" si="6">C22+C23</f>
        <v>4320873329</v>
      </c>
      <c r="D24" s="2">
        <f t="shared" si="6"/>
        <v>4678465959</v>
      </c>
      <c r="E24" s="2">
        <f t="shared" si="6"/>
        <v>4971423826</v>
      </c>
      <c r="F24" s="2">
        <f t="shared" si="6"/>
        <v>5685817212</v>
      </c>
      <c r="G24" s="2">
        <f t="shared" si="6"/>
        <v>5952384581</v>
      </c>
      <c r="H24" s="14">
        <f>G24-B24</f>
        <v>1906090024</v>
      </c>
      <c r="I24" s="44">
        <f>H24/B24</f>
        <v>0.47107050590335953</v>
      </c>
    </row>
    <row r="30" spans="1:9" ht="66" x14ac:dyDescent="0.3">
      <c r="A30" s="140" t="s">
        <v>636</v>
      </c>
      <c r="B30" s="42" t="s">
        <v>586</v>
      </c>
      <c r="C30" s="42" t="s">
        <v>587</v>
      </c>
      <c r="D30" s="42" t="s">
        <v>588</v>
      </c>
      <c r="E30" s="42" t="s">
        <v>589</v>
      </c>
      <c r="F30" s="42" t="s">
        <v>590</v>
      </c>
      <c r="G30" s="42" t="s">
        <v>599</v>
      </c>
      <c r="H30" s="43" t="s">
        <v>600</v>
      </c>
      <c r="I30" s="43" t="s">
        <v>634</v>
      </c>
    </row>
    <row r="31" spans="1:9" x14ac:dyDescent="0.2">
      <c r="A31" s="1" t="s">
        <v>585</v>
      </c>
      <c r="B31" s="2">
        <f t="shared" ref="B31:G37" si="7">B2/1000000</f>
        <v>2246.2543719999999</v>
      </c>
      <c r="C31" s="2">
        <f t="shared" si="7"/>
        <v>2329.535261</v>
      </c>
      <c r="D31" s="2">
        <f t="shared" si="7"/>
        <v>2396.270583</v>
      </c>
      <c r="E31" s="2">
        <f t="shared" si="7"/>
        <v>2360.2674040000002</v>
      </c>
      <c r="F31" s="2">
        <f t="shared" si="7"/>
        <v>2504.4890019999998</v>
      </c>
      <c r="G31" s="2">
        <f t="shared" si="7"/>
        <v>2562.019929</v>
      </c>
      <c r="H31" s="14">
        <f>G31-B31</f>
        <v>315.76555700000017</v>
      </c>
      <c r="I31" s="44">
        <f>H31/B31</f>
        <v>0.14057426484554894</v>
      </c>
    </row>
    <row r="32" spans="1:9" x14ac:dyDescent="0.2">
      <c r="A32" s="1" t="s">
        <v>0</v>
      </c>
      <c r="B32" s="2">
        <f t="shared" si="7"/>
        <v>169.16649100000001</v>
      </c>
      <c r="C32" s="2">
        <f t="shared" si="7"/>
        <v>183.360333</v>
      </c>
      <c r="D32" s="2">
        <f t="shared" si="7"/>
        <v>216.932444</v>
      </c>
      <c r="E32" s="2">
        <f t="shared" si="7"/>
        <v>223.176513</v>
      </c>
      <c r="F32" s="2">
        <f t="shared" si="7"/>
        <v>233.36757499999999</v>
      </c>
      <c r="G32" s="2">
        <f t="shared" si="7"/>
        <v>244.702753</v>
      </c>
      <c r="H32" s="14">
        <f t="shared" ref="H32:H47" si="8">G32-B32</f>
        <v>75.536261999999994</v>
      </c>
      <c r="I32" s="44">
        <f t="shared" ref="I32:I47" si="9">H32/B32</f>
        <v>0.44652023904663241</v>
      </c>
    </row>
    <row r="33" spans="1:11" x14ac:dyDescent="0.2">
      <c r="A33" s="1" t="s">
        <v>1</v>
      </c>
      <c r="B33" s="2">
        <f t="shared" si="7"/>
        <v>418.41628200000002</v>
      </c>
      <c r="C33" s="2">
        <f t="shared" si="7"/>
        <v>404.00284900000003</v>
      </c>
      <c r="D33" s="2">
        <f t="shared" si="7"/>
        <v>399.29111499999999</v>
      </c>
      <c r="E33" s="2">
        <f t="shared" si="7"/>
        <v>446.19092000000001</v>
      </c>
      <c r="F33" s="2">
        <f t="shared" si="7"/>
        <v>491.90668799999997</v>
      </c>
      <c r="G33" s="2">
        <f t="shared" si="7"/>
        <v>529.38114299999995</v>
      </c>
      <c r="H33" s="14">
        <f t="shared" si="8"/>
        <v>110.96486099999993</v>
      </c>
      <c r="I33" s="44">
        <f t="shared" si="9"/>
        <v>0.26520206257174267</v>
      </c>
    </row>
    <row r="34" spans="1:11" x14ac:dyDescent="0.2">
      <c r="A34" s="1" t="s">
        <v>2</v>
      </c>
      <c r="B34" s="2">
        <f t="shared" si="7"/>
        <v>8.8222539999999992</v>
      </c>
      <c r="C34" s="2">
        <f t="shared" si="7"/>
        <v>9.4755559999999992</v>
      </c>
      <c r="D34" s="2">
        <f t="shared" si="7"/>
        <v>8.7412880000000008</v>
      </c>
      <c r="E34" s="2">
        <f t="shared" si="7"/>
        <v>9.6303470000000004</v>
      </c>
      <c r="F34" s="2">
        <f t="shared" si="7"/>
        <v>10.875458999999999</v>
      </c>
      <c r="G34" s="2">
        <f t="shared" si="7"/>
        <v>12.160187000000001</v>
      </c>
      <c r="H34" s="14">
        <f t="shared" si="8"/>
        <v>3.3379330000000014</v>
      </c>
      <c r="I34" s="44">
        <f t="shared" si="9"/>
        <v>0.37835376310861168</v>
      </c>
    </row>
    <row r="35" spans="1:11" x14ac:dyDescent="0.2">
      <c r="A35" s="1" t="s">
        <v>4</v>
      </c>
      <c r="B35" s="2">
        <f t="shared" si="7"/>
        <v>3.8654259999999998</v>
      </c>
      <c r="C35" s="2">
        <f t="shared" si="7"/>
        <v>5.8900940000000004</v>
      </c>
      <c r="D35" s="2">
        <f t="shared" si="7"/>
        <v>8.0849309999999992</v>
      </c>
      <c r="E35" s="2">
        <f t="shared" si="7"/>
        <v>10.975488</v>
      </c>
      <c r="F35" s="2">
        <f t="shared" si="7"/>
        <v>15.81592</v>
      </c>
      <c r="G35" s="2">
        <f t="shared" si="7"/>
        <v>18.630175000000001</v>
      </c>
      <c r="H35" s="14">
        <f t="shared" si="8"/>
        <v>14.764749000000002</v>
      </c>
      <c r="I35" s="44">
        <f t="shared" si="9"/>
        <v>3.8196951642587398</v>
      </c>
    </row>
    <row r="36" spans="1:11" x14ac:dyDescent="0.2">
      <c r="A36" s="1" t="s">
        <v>3</v>
      </c>
      <c r="B36" s="2">
        <f t="shared" si="7"/>
        <v>214.75280000000001</v>
      </c>
      <c r="C36" s="2">
        <f t="shared" si="7"/>
        <v>214.75280000000001</v>
      </c>
      <c r="D36" s="2">
        <f t="shared" si="7"/>
        <v>214.75280000000001</v>
      </c>
      <c r="E36" s="2">
        <f t="shared" si="7"/>
        <v>214.75280000000001</v>
      </c>
      <c r="F36" s="2">
        <f t="shared" si="7"/>
        <v>274.44630000000001</v>
      </c>
      <c r="G36" s="2">
        <f t="shared" si="7"/>
        <v>358.99610000000001</v>
      </c>
      <c r="H36" s="14">
        <f t="shared" si="8"/>
        <v>144.2433</v>
      </c>
      <c r="I36" s="44">
        <f t="shared" si="9"/>
        <v>0.67167133560074654</v>
      </c>
    </row>
    <row r="37" spans="1:11" x14ac:dyDescent="0.2">
      <c r="A37" s="1" t="s">
        <v>5</v>
      </c>
      <c r="B37" s="2">
        <f t="shared" si="7"/>
        <v>3061.2776250000002</v>
      </c>
      <c r="C37" s="2">
        <f t="shared" si="7"/>
        <v>3147.016893</v>
      </c>
      <c r="D37" s="2">
        <f t="shared" si="7"/>
        <v>3244.0731609999998</v>
      </c>
      <c r="E37" s="2">
        <f t="shared" si="7"/>
        <v>3264.9934720000001</v>
      </c>
      <c r="F37" s="2">
        <f t="shared" si="7"/>
        <v>3530.900944</v>
      </c>
      <c r="G37" s="2">
        <f t="shared" si="7"/>
        <v>3725.8902870000002</v>
      </c>
      <c r="H37" s="14">
        <f t="shared" si="8"/>
        <v>664.612662</v>
      </c>
      <c r="I37" s="44">
        <f t="shared" si="9"/>
        <v>0.21710303455407773</v>
      </c>
    </row>
    <row r="38" spans="1:11" ht="64" x14ac:dyDescent="0.2">
      <c r="A38" s="42"/>
      <c r="B38" s="42" t="s">
        <v>586</v>
      </c>
      <c r="C38" s="42" t="s">
        <v>587</v>
      </c>
      <c r="D38" s="42" t="s">
        <v>588</v>
      </c>
      <c r="E38" s="42" t="s">
        <v>589</v>
      </c>
      <c r="F38" s="42" t="s">
        <v>590</v>
      </c>
      <c r="G38" s="42" t="s">
        <v>599</v>
      </c>
      <c r="H38" s="43" t="s">
        <v>600</v>
      </c>
      <c r="I38" s="43" t="s">
        <v>634</v>
      </c>
    </row>
    <row r="39" spans="1:11" x14ac:dyDescent="0.2">
      <c r="A39" s="1" t="s">
        <v>637</v>
      </c>
      <c r="H39" s="1"/>
      <c r="I39" s="1"/>
    </row>
    <row r="40" spans="1:11" x14ac:dyDescent="0.2">
      <c r="A40" s="1" t="s">
        <v>582</v>
      </c>
      <c r="B40" s="2">
        <f t="shared" ref="B40:G41" si="10">B11/1000000</f>
        <v>785.00812399999995</v>
      </c>
      <c r="C40" s="2">
        <f t="shared" si="10"/>
        <v>855.72760000000005</v>
      </c>
      <c r="D40" s="2">
        <f t="shared" si="10"/>
        <v>921.48937999999998</v>
      </c>
      <c r="E40" s="2">
        <f t="shared" si="10"/>
        <v>1046.479523</v>
      </c>
      <c r="F40" s="2">
        <f t="shared" si="10"/>
        <v>1329.6107119999999</v>
      </c>
      <c r="G40" s="2">
        <f t="shared" si="10"/>
        <v>1423.3497420000001</v>
      </c>
      <c r="H40" s="14">
        <f t="shared" si="8"/>
        <v>638.34161800000015</v>
      </c>
      <c r="I40" s="44">
        <f t="shared" si="9"/>
        <v>0.81316562018153105</v>
      </c>
    </row>
    <row r="41" spans="1:11" x14ac:dyDescent="0.2">
      <c r="A41" s="1" t="s">
        <v>632</v>
      </c>
      <c r="B41" s="2">
        <f t="shared" si="10"/>
        <v>2276.2695010000002</v>
      </c>
      <c r="C41" s="2">
        <f t="shared" si="10"/>
        <v>2291.2892929999998</v>
      </c>
      <c r="D41" s="2">
        <f t="shared" si="10"/>
        <v>2322.5837809999998</v>
      </c>
      <c r="E41" s="2">
        <f t="shared" si="10"/>
        <v>2218.5139490000001</v>
      </c>
      <c r="F41" s="2">
        <f t="shared" si="10"/>
        <v>2201.2902319999998</v>
      </c>
      <c r="G41" s="2">
        <f t="shared" si="10"/>
        <v>2302.5405449999998</v>
      </c>
      <c r="H41" s="14">
        <f t="shared" si="8"/>
        <v>26.27104399999962</v>
      </c>
      <c r="I41" s="44">
        <f t="shared" si="9"/>
        <v>1.1541271360205083E-2</v>
      </c>
      <c r="K41" s="14"/>
    </row>
    <row r="42" spans="1:11" x14ac:dyDescent="0.2">
      <c r="A42" s="1" t="s">
        <v>583</v>
      </c>
      <c r="B42" s="2">
        <f t="shared" ref="B42:G43" si="11">B16/1000000</f>
        <v>309.21531299999998</v>
      </c>
      <c r="C42" s="2">
        <f t="shared" si="11"/>
        <v>314.80956500000002</v>
      </c>
      <c r="D42" s="2">
        <f t="shared" si="11"/>
        <v>339.08956699999999</v>
      </c>
      <c r="E42" s="2">
        <f t="shared" si="11"/>
        <v>350.34359699999999</v>
      </c>
      <c r="F42" s="2">
        <f t="shared" si="11"/>
        <v>388.64321100000001</v>
      </c>
      <c r="G42" s="2">
        <f t="shared" si="11"/>
        <v>438.74400500000002</v>
      </c>
      <c r="H42" s="14">
        <f t="shared" si="8"/>
        <v>129.52869200000004</v>
      </c>
      <c r="I42" s="44">
        <f t="shared" si="9"/>
        <v>0.41889481715286214</v>
      </c>
    </row>
    <row r="43" spans="1:11" x14ac:dyDescent="0.2">
      <c r="A43" s="1" t="s">
        <v>6</v>
      </c>
      <c r="B43" s="2">
        <f t="shared" si="11"/>
        <v>157.431468</v>
      </c>
      <c r="C43" s="2">
        <f t="shared" si="11"/>
        <v>168.25139999999999</v>
      </c>
      <c r="D43" s="2">
        <f t="shared" si="11"/>
        <v>167.86725799999999</v>
      </c>
      <c r="E43" s="2">
        <f t="shared" si="11"/>
        <v>165.53639899999999</v>
      </c>
      <c r="F43" s="2">
        <f t="shared" si="11"/>
        <v>172.47911199999999</v>
      </c>
      <c r="G43" s="2">
        <f t="shared" si="11"/>
        <v>235.68854200000001</v>
      </c>
      <c r="H43" s="14">
        <f t="shared" si="8"/>
        <v>78.257074000000017</v>
      </c>
      <c r="I43" s="44">
        <f t="shared" si="9"/>
        <v>0.49708660532848503</v>
      </c>
      <c r="K43" s="14"/>
    </row>
    <row r="44" spans="1:11" x14ac:dyDescent="0.2">
      <c r="A44" s="1" t="s">
        <v>584</v>
      </c>
      <c r="B44" s="2">
        <f t="shared" ref="B44:G44" si="12">B19/1000000</f>
        <v>518.37015099999996</v>
      </c>
      <c r="C44" s="2">
        <f t="shared" si="12"/>
        <v>690.79547100000002</v>
      </c>
      <c r="D44" s="2">
        <f t="shared" si="12"/>
        <v>927.43597299999999</v>
      </c>
      <c r="E44" s="2">
        <f t="shared" si="12"/>
        <v>1190.550358</v>
      </c>
      <c r="F44" s="2">
        <f t="shared" si="12"/>
        <v>1593.7939449999999</v>
      </c>
      <c r="G44" s="2">
        <f t="shared" si="12"/>
        <v>1552.061747</v>
      </c>
      <c r="H44" s="14">
        <f t="shared" si="8"/>
        <v>1033.6915960000001</v>
      </c>
      <c r="I44" s="44">
        <f t="shared" si="9"/>
        <v>1.9941186698460194</v>
      </c>
    </row>
    <row r="45" spans="1:11" x14ac:dyDescent="0.2">
      <c r="A45" s="1" t="s">
        <v>579</v>
      </c>
      <c r="B45" s="2">
        <f t="shared" ref="B45:G47" si="13">B22/1000000</f>
        <v>1612.593588</v>
      </c>
      <c r="C45" s="2">
        <f t="shared" si="13"/>
        <v>1861.3326360000001</v>
      </c>
      <c r="D45" s="2">
        <f t="shared" si="13"/>
        <v>2188.0149200000001</v>
      </c>
      <c r="E45" s="2">
        <f t="shared" si="13"/>
        <v>2587.373478</v>
      </c>
      <c r="F45" s="2">
        <f t="shared" si="13"/>
        <v>3312.0478680000001</v>
      </c>
      <c r="G45" s="2">
        <f t="shared" si="13"/>
        <v>3414.1554940000001</v>
      </c>
      <c r="H45" s="14">
        <f t="shared" si="8"/>
        <v>1801.5619060000001</v>
      </c>
      <c r="I45" s="44">
        <f t="shared" si="9"/>
        <v>1.11718285338984</v>
      </c>
    </row>
    <row r="46" spans="1:11" x14ac:dyDescent="0.2">
      <c r="A46" s="1" t="s">
        <v>581</v>
      </c>
      <c r="B46" s="2">
        <f t="shared" si="13"/>
        <v>2433.700969</v>
      </c>
      <c r="C46" s="2">
        <f t="shared" si="13"/>
        <v>2459.5406929999999</v>
      </c>
      <c r="D46" s="2">
        <f t="shared" si="13"/>
        <v>2490.451039</v>
      </c>
      <c r="E46" s="2">
        <f t="shared" si="13"/>
        <v>2384.0503480000002</v>
      </c>
      <c r="F46" s="2">
        <f t="shared" si="13"/>
        <v>2373.7693439999998</v>
      </c>
      <c r="G46" s="2">
        <f t="shared" si="13"/>
        <v>2538.2290870000002</v>
      </c>
      <c r="H46" s="14">
        <f t="shared" si="8"/>
        <v>104.52811800000018</v>
      </c>
      <c r="I46" s="44">
        <f t="shared" si="9"/>
        <v>4.2950271759537674E-2</v>
      </c>
    </row>
    <row r="47" spans="1:11" x14ac:dyDescent="0.2">
      <c r="A47" s="1" t="s">
        <v>635</v>
      </c>
      <c r="B47" s="2">
        <f t="shared" si="13"/>
        <v>4046.2945570000002</v>
      </c>
      <c r="C47" s="2">
        <f t="shared" si="13"/>
        <v>4320.873329</v>
      </c>
      <c r="D47" s="2">
        <f t="shared" si="13"/>
        <v>4678.4659590000001</v>
      </c>
      <c r="E47" s="2">
        <f t="shared" si="13"/>
        <v>4971.4238260000002</v>
      </c>
      <c r="F47" s="2">
        <f t="shared" si="13"/>
        <v>5685.8172119999999</v>
      </c>
      <c r="G47" s="2">
        <f t="shared" si="13"/>
        <v>5952.3845810000003</v>
      </c>
      <c r="H47" s="14">
        <f t="shared" si="8"/>
        <v>1906.0900240000001</v>
      </c>
      <c r="I47" s="44">
        <f t="shared" si="9"/>
        <v>0.47107050590335953</v>
      </c>
    </row>
    <row r="50" spans="1:9" x14ac:dyDescent="0.2">
      <c r="A50" s="1" t="s">
        <v>578</v>
      </c>
      <c r="B50" s="2">
        <v>3822</v>
      </c>
      <c r="C50" s="2">
        <v>3881</v>
      </c>
      <c r="D50" s="6">
        <v>3981</v>
      </c>
      <c r="E50" s="2">
        <v>4000</v>
      </c>
      <c r="F50" s="2">
        <v>4200</v>
      </c>
      <c r="G50" s="2">
        <v>4326</v>
      </c>
      <c r="H50" s="14">
        <f>G50-B50</f>
        <v>504</v>
      </c>
      <c r="I50" s="44">
        <f>H50/B50</f>
        <v>0.13186813186813187</v>
      </c>
    </row>
    <row r="51" spans="1:9" x14ac:dyDescent="0.2">
      <c r="A51" s="1" t="s">
        <v>7</v>
      </c>
      <c r="B51" s="4">
        <f>'2008 Tier Rev'!G176</f>
        <v>587717.00000000035</v>
      </c>
      <c r="C51" s="4">
        <f>'2012 Tier Rev'!G180</f>
        <v>596857.61199999996</v>
      </c>
      <c r="D51" s="4">
        <f>'2016 Tier Rev'!G179</f>
        <v>601926.79799999995</v>
      </c>
      <c r="E51" s="4">
        <f>'2020 Tier Rev'!G179</f>
        <v>590066.85100000002</v>
      </c>
      <c r="F51" s="5">
        <v>596306.90599999996</v>
      </c>
      <c r="G51" s="5">
        <v>592237.61699999997</v>
      </c>
      <c r="H51" s="4">
        <f>G51-B51</f>
        <v>4520.61699999962</v>
      </c>
      <c r="I51" s="44">
        <f>H51/B51</f>
        <v>7.6918261680360058E-3</v>
      </c>
    </row>
    <row r="52" spans="1:9" x14ac:dyDescent="0.2">
      <c r="A52" s="1" t="s">
        <v>8</v>
      </c>
      <c r="B52" s="2">
        <f>'2008 Tier Rev'!C176</f>
        <v>261669374761</v>
      </c>
      <c r="C52" s="2">
        <f>'2012 Tier Rev'!E180</f>
        <v>285242533257</v>
      </c>
      <c r="D52" s="2">
        <f>'2016 Tier Rev'!E179</f>
        <v>307163126706</v>
      </c>
      <c r="E52" s="2">
        <f>'2020 Tier Rev'!E179</f>
        <v>348826507774</v>
      </c>
      <c r="F52" s="3">
        <v>443203570620</v>
      </c>
      <c r="G52" s="3">
        <v>474449913844</v>
      </c>
      <c r="H52" s="14">
        <f>G52-B52</f>
        <v>212780539083</v>
      </c>
      <c r="I52" s="44">
        <f>H52/B52</f>
        <v>0.81316561893170181</v>
      </c>
    </row>
    <row r="53" spans="1:9" x14ac:dyDescent="0.2">
      <c r="B53" s="2"/>
      <c r="C53" s="2"/>
      <c r="D53" s="2"/>
      <c r="E53" s="2"/>
      <c r="F53" s="2"/>
      <c r="G53" s="2"/>
      <c r="H53" s="2"/>
    </row>
    <row r="55" spans="1:9" x14ac:dyDescent="0.2">
      <c r="B55" s="2"/>
      <c r="C55" s="2"/>
      <c r="D55" s="2"/>
      <c r="E55" s="2"/>
      <c r="F55" s="2"/>
      <c r="G55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2E7DA-236F-DF44-87A1-059DCB4078D3}">
  <dimension ref="A1:W180"/>
  <sheetViews>
    <sheetView zoomScaleNormal="100" workbookViewId="0">
      <pane xSplit="1" ySplit="6" topLeftCell="B7" activePane="bottomRight" state="frozen"/>
      <selection activeCell="F68" sqref="F68"/>
      <selection pane="topRight" activeCell="F68" sqref="F68"/>
      <selection pane="bottomLeft" activeCell="F68" sqref="F68"/>
      <selection pane="bottomRight" activeCell="F68" sqref="F68"/>
    </sheetView>
  </sheetViews>
  <sheetFormatPr baseColWidth="10" defaultRowHeight="12" x14ac:dyDescent="0.15"/>
  <cols>
    <col min="1" max="1" width="18.1640625" style="7" customWidth="1"/>
    <col min="2" max="2" width="11" style="7" bestFit="1" customWidth="1"/>
    <col min="3" max="3" width="27.33203125" style="7" customWidth="1"/>
    <col min="4" max="4" width="12.6640625" style="7" bestFit="1" customWidth="1"/>
    <col min="5" max="5" width="16.33203125" style="7" bestFit="1" customWidth="1"/>
    <col min="6" max="7" width="11" style="7" bestFit="1" customWidth="1"/>
    <col min="8" max="13" width="10.83203125" style="7"/>
    <col min="14" max="19" width="12.6640625" style="7" customWidth="1"/>
    <col min="20" max="20" width="10.83203125" style="47"/>
    <col min="21" max="21" width="10.83203125" style="50"/>
    <col min="22" max="22" width="10.83203125" style="7"/>
    <col min="23" max="23" width="11.83203125" style="7" bestFit="1" customWidth="1"/>
    <col min="24" max="16384" width="10.83203125" style="7"/>
  </cols>
  <sheetData>
    <row r="1" spans="1:23" ht="13" x14ac:dyDescent="0.15">
      <c r="A1" s="15" t="s">
        <v>591</v>
      </c>
      <c r="B1" s="16"/>
      <c r="C1" s="15" t="s">
        <v>597</v>
      </c>
      <c r="D1" s="16"/>
      <c r="E1" s="16"/>
      <c r="F1" s="16"/>
      <c r="G1" s="16"/>
      <c r="H1" s="33">
        <v>592237.61699999997</v>
      </c>
      <c r="I1" s="7">
        <f>H1/5</f>
        <v>118447.52339999999</v>
      </c>
      <c r="V1" s="48">
        <v>592237.61699999997</v>
      </c>
      <c r="W1" s="49">
        <f>V1/5</f>
        <v>118447.52339999999</v>
      </c>
    </row>
    <row r="2" spans="1:23" ht="39" x14ac:dyDescent="0.15">
      <c r="A2" s="17" t="s">
        <v>592</v>
      </c>
      <c r="B2" s="16"/>
      <c r="C2" s="17" t="s">
        <v>598</v>
      </c>
      <c r="D2" s="16"/>
      <c r="E2" s="16"/>
      <c r="F2" s="16"/>
      <c r="G2" s="16"/>
      <c r="W2" s="51">
        <f>(V1-U72-U123-U153)/2</f>
        <v>119742.41149999996</v>
      </c>
    </row>
    <row r="3" spans="1:23" ht="13" x14ac:dyDescent="0.15">
      <c r="A3" s="18" t="s">
        <v>593</v>
      </c>
      <c r="B3" s="16"/>
      <c r="C3" s="18" t="s">
        <v>593</v>
      </c>
      <c r="D3" s="16"/>
      <c r="E3" s="16"/>
      <c r="F3" s="16"/>
      <c r="G3" s="16"/>
    </row>
    <row r="4" spans="1:23" ht="39" x14ac:dyDescent="0.15">
      <c r="A4" s="18" t="s">
        <v>594</v>
      </c>
      <c r="B4" s="16"/>
      <c r="C4" s="18" t="s">
        <v>594</v>
      </c>
      <c r="D4" s="16"/>
      <c r="E4" s="16"/>
      <c r="F4" s="16"/>
      <c r="G4" s="16"/>
    </row>
    <row r="5" spans="1:23" x14ac:dyDescent="0.15">
      <c r="A5" s="18"/>
      <c r="B5" s="16"/>
      <c r="C5" s="18"/>
      <c r="D5" s="16"/>
      <c r="E5" s="16"/>
      <c r="F5" s="16"/>
      <c r="G5" s="16"/>
    </row>
    <row r="6" spans="1:23" ht="91" x14ac:dyDescent="0.15">
      <c r="A6" s="19" t="s">
        <v>13</v>
      </c>
      <c r="B6" s="20" t="s">
        <v>669</v>
      </c>
      <c r="C6" s="21" t="s">
        <v>13</v>
      </c>
      <c r="D6" s="22" t="s">
        <v>189</v>
      </c>
      <c r="E6" s="22" t="s">
        <v>8</v>
      </c>
      <c r="F6" s="22" t="s">
        <v>190</v>
      </c>
      <c r="G6" s="22" t="s">
        <v>7</v>
      </c>
      <c r="H6" s="9" t="s">
        <v>565</v>
      </c>
      <c r="I6" s="9" t="s">
        <v>575</v>
      </c>
      <c r="J6" s="9" t="s">
        <v>560</v>
      </c>
      <c r="K6" s="9" t="s">
        <v>561</v>
      </c>
      <c r="L6" s="9" t="s">
        <v>563</v>
      </c>
      <c r="M6" s="9" t="s">
        <v>562</v>
      </c>
      <c r="N6" s="9" t="s">
        <v>567</v>
      </c>
      <c r="O6" s="9" t="s">
        <v>568</v>
      </c>
      <c r="P6" s="9" t="s">
        <v>569</v>
      </c>
      <c r="Q6" s="9" t="s">
        <v>570</v>
      </c>
      <c r="R6" s="9" t="s">
        <v>571</v>
      </c>
      <c r="S6" s="9" t="s">
        <v>572</v>
      </c>
    </row>
    <row r="7" spans="1:23" ht="26" x14ac:dyDescent="0.15">
      <c r="A7" s="27" t="s">
        <v>53</v>
      </c>
      <c r="B7" s="28">
        <v>42</v>
      </c>
      <c r="C7" s="27" t="s">
        <v>53</v>
      </c>
      <c r="D7" s="29">
        <v>15513</v>
      </c>
      <c r="E7" s="29">
        <v>52608737</v>
      </c>
      <c r="F7" s="28">
        <v>78.599999999999994</v>
      </c>
      <c r="G7" s="30">
        <v>3391.1750000000002</v>
      </c>
      <c r="H7" s="8">
        <f t="shared" ref="H7:H38" si="0">F7-B7</f>
        <v>36.599999999999994</v>
      </c>
      <c r="I7" s="8" t="s">
        <v>566</v>
      </c>
      <c r="J7" s="8">
        <v>30</v>
      </c>
      <c r="K7" s="8">
        <v>5</v>
      </c>
      <c r="L7" s="8">
        <f t="shared" ref="L7:L38" si="1">B7-J7-K7</f>
        <v>7</v>
      </c>
      <c r="M7" s="8">
        <f t="shared" ref="M7:M38" si="2">F7-B7</f>
        <v>36.599999999999994</v>
      </c>
      <c r="N7" s="10">
        <f t="shared" ref="N7:N38" si="3">E7*J7/10000</f>
        <v>157826.21100000001</v>
      </c>
      <c r="O7" s="10">
        <f t="shared" ref="O7:O38" si="4">E7*K7/10000</f>
        <v>26304.3685</v>
      </c>
      <c r="P7" s="10">
        <f t="shared" ref="P7:P38" si="5">E7*L7/10000</f>
        <v>36826.115899999997</v>
      </c>
      <c r="Q7" s="10">
        <f t="shared" ref="Q7:Q38" si="6">E7*M7/10000</f>
        <v>192547.97741999998</v>
      </c>
      <c r="R7" s="10">
        <f t="shared" ref="R7:R38" si="7">SUM(N7:Q7)</f>
        <v>413504.67281999998</v>
      </c>
      <c r="S7" s="10">
        <f t="shared" ref="S7:S38" si="8">E7*F7/10000</f>
        <v>413504.67281999998</v>
      </c>
      <c r="U7" s="50">
        <f>G7</f>
        <v>3391.1750000000002</v>
      </c>
    </row>
    <row r="8" spans="1:23" ht="26" x14ac:dyDescent="0.15">
      <c r="A8" s="23" t="s">
        <v>98</v>
      </c>
      <c r="B8" s="24">
        <v>43.4</v>
      </c>
      <c r="C8" s="23" t="s">
        <v>98</v>
      </c>
      <c r="D8" s="25">
        <v>117636</v>
      </c>
      <c r="E8" s="25">
        <v>39195658</v>
      </c>
      <c r="F8" s="24">
        <v>109.1</v>
      </c>
      <c r="G8" s="24">
        <v>333.19400000000002</v>
      </c>
      <c r="H8" s="8">
        <f t="shared" si="0"/>
        <v>65.699999999999989</v>
      </c>
      <c r="I8" s="8" t="s">
        <v>566</v>
      </c>
      <c r="J8" s="8">
        <v>30</v>
      </c>
      <c r="K8" s="8">
        <v>5</v>
      </c>
      <c r="L8" s="8">
        <f t="shared" si="1"/>
        <v>8.3999999999999986</v>
      </c>
      <c r="M8" s="8">
        <f t="shared" si="2"/>
        <v>65.699999999999989</v>
      </c>
      <c r="N8" s="10">
        <f t="shared" si="3"/>
        <v>117586.974</v>
      </c>
      <c r="O8" s="10">
        <f t="shared" si="4"/>
        <v>19597.829000000002</v>
      </c>
      <c r="P8" s="10">
        <f t="shared" si="5"/>
        <v>32924.352719999995</v>
      </c>
      <c r="Q8" s="10">
        <f t="shared" si="6"/>
        <v>257515.47305999993</v>
      </c>
      <c r="R8" s="10">
        <f t="shared" si="7"/>
        <v>427624.62877999991</v>
      </c>
      <c r="S8" s="10">
        <f t="shared" si="8"/>
        <v>427624.62877999997</v>
      </c>
      <c r="U8" s="50">
        <f>U7+G8</f>
        <v>3724.3690000000001</v>
      </c>
    </row>
    <row r="9" spans="1:23" ht="26" x14ac:dyDescent="0.15">
      <c r="A9" s="27" t="s">
        <v>153</v>
      </c>
      <c r="B9" s="28">
        <v>44.6</v>
      </c>
      <c r="C9" s="27" t="s">
        <v>153</v>
      </c>
      <c r="D9" s="29">
        <v>169150</v>
      </c>
      <c r="E9" s="29">
        <v>80825858</v>
      </c>
      <c r="F9" s="28">
        <v>88.4</v>
      </c>
      <c r="G9" s="28">
        <v>477.83499999999998</v>
      </c>
      <c r="H9" s="8">
        <f t="shared" si="0"/>
        <v>43.800000000000004</v>
      </c>
      <c r="I9" s="8" t="s">
        <v>566</v>
      </c>
      <c r="J9" s="8">
        <v>30</v>
      </c>
      <c r="K9" s="8">
        <v>5</v>
      </c>
      <c r="L9" s="8">
        <f t="shared" si="1"/>
        <v>9.6000000000000014</v>
      </c>
      <c r="M9" s="8">
        <f t="shared" si="2"/>
        <v>43.800000000000004</v>
      </c>
      <c r="N9" s="10">
        <f t="shared" si="3"/>
        <v>242477.57399999999</v>
      </c>
      <c r="O9" s="10">
        <f t="shared" si="4"/>
        <v>40412.928999999996</v>
      </c>
      <c r="P9" s="10">
        <f t="shared" si="5"/>
        <v>77592.823680000001</v>
      </c>
      <c r="Q9" s="10">
        <f t="shared" si="6"/>
        <v>354017.25804000004</v>
      </c>
      <c r="R9" s="10">
        <f t="shared" si="7"/>
        <v>714500.58471999993</v>
      </c>
      <c r="S9" s="10">
        <f t="shared" si="8"/>
        <v>714500.58472000004</v>
      </c>
      <c r="U9" s="50">
        <f t="shared" ref="U9:U72" si="9">U8+G9</f>
        <v>4202.2039999999997</v>
      </c>
    </row>
    <row r="10" spans="1:23" ht="26" x14ac:dyDescent="0.15">
      <c r="A10" s="23" t="s">
        <v>62</v>
      </c>
      <c r="B10" s="24">
        <v>43.5</v>
      </c>
      <c r="C10" s="23" t="s">
        <v>62</v>
      </c>
      <c r="D10" s="25">
        <v>190344</v>
      </c>
      <c r="E10" s="25">
        <v>84913996</v>
      </c>
      <c r="F10" s="24">
        <v>62.2</v>
      </c>
      <c r="G10" s="24">
        <v>446.108</v>
      </c>
      <c r="H10" s="8">
        <f t="shared" si="0"/>
        <v>18.700000000000003</v>
      </c>
      <c r="I10" s="8" t="s">
        <v>566</v>
      </c>
      <c r="J10" s="8">
        <v>30</v>
      </c>
      <c r="K10" s="8">
        <v>5</v>
      </c>
      <c r="L10" s="8">
        <f t="shared" si="1"/>
        <v>8.5</v>
      </c>
      <c r="M10" s="8">
        <f t="shared" si="2"/>
        <v>18.700000000000003</v>
      </c>
      <c r="N10" s="10">
        <f t="shared" si="3"/>
        <v>254741.98800000001</v>
      </c>
      <c r="O10" s="10">
        <f t="shared" si="4"/>
        <v>42456.998</v>
      </c>
      <c r="P10" s="10">
        <f t="shared" si="5"/>
        <v>72176.896599999993</v>
      </c>
      <c r="Q10" s="10">
        <f t="shared" si="6"/>
        <v>158789.17252000002</v>
      </c>
      <c r="R10" s="10">
        <f t="shared" si="7"/>
        <v>528165.05512000003</v>
      </c>
      <c r="S10" s="10">
        <f t="shared" si="8"/>
        <v>528165.05512000003</v>
      </c>
      <c r="U10" s="50">
        <f t="shared" si="9"/>
        <v>4648.3119999999999</v>
      </c>
    </row>
    <row r="11" spans="1:23" ht="26" x14ac:dyDescent="0.15">
      <c r="A11" s="27" t="s">
        <v>21</v>
      </c>
      <c r="B11" s="28">
        <v>42.9</v>
      </c>
      <c r="C11" s="27" t="s">
        <v>21</v>
      </c>
      <c r="D11" s="29">
        <v>194160</v>
      </c>
      <c r="E11" s="29">
        <v>125672251</v>
      </c>
      <c r="F11" s="28">
        <v>84.4</v>
      </c>
      <c r="G11" s="28">
        <v>647.26199999999994</v>
      </c>
      <c r="H11" s="8">
        <f t="shared" si="0"/>
        <v>41.500000000000007</v>
      </c>
      <c r="I11" s="8" t="s">
        <v>566</v>
      </c>
      <c r="J11" s="8">
        <v>30</v>
      </c>
      <c r="K11" s="8">
        <v>5</v>
      </c>
      <c r="L11" s="8">
        <f t="shared" si="1"/>
        <v>7.8999999999999986</v>
      </c>
      <c r="M11" s="8">
        <f t="shared" si="2"/>
        <v>41.500000000000007</v>
      </c>
      <c r="N11" s="10">
        <f t="shared" si="3"/>
        <v>377016.75300000003</v>
      </c>
      <c r="O11" s="10">
        <f t="shared" si="4"/>
        <v>62836.125500000002</v>
      </c>
      <c r="P11" s="10">
        <f t="shared" si="5"/>
        <v>99281.07828999999</v>
      </c>
      <c r="Q11" s="10">
        <f t="shared" si="6"/>
        <v>521539.84165000007</v>
      </c>
      <c r="R11" s="10">
        <f t="shared" si="7"/>
        <v>1060673.79844</v>
      </c>
      <c r="S11" s="10">
        <f t="shared" si="8"/>
        <v>1060673.79844</v>
      </c>
      <c r="U11" s="50">
        <f t="shared" si="9"/>
        <v>5295.5739999999996</v>
      </c>
    </row>
    <row r="12" spans="1:23" ht="26" x14ac:dyDescent="0.15">
      <c r="A12" s="23" t="s">
        <v>60</v>
      </c>
      <c r="B12" s="24">
        <v>44.4</v>
      </c>
      <c r="C12" s="23" t="s">
        <v>60</v>
      </c>
      <c r="D12" s="25">
        <v>199736</v>
      </c>
      <c r="E12" s="25">
        <v>103027980</v>
      </c>
      <c r="F12" s="24">
        <v>81.900000000000006</v>
      </c>
      <c r="G12" s="24">
        <v>515.822</v>
      </c>
      <c r="H12" s="8">
        <f t="shared" si="0"/>
        <v>37.500000000000007</v>
      </c>
      <c r="I12" s="8" t="s">
        <v>566</v>
      </c>
      <c r="J12" s="8">
        <v>30</v>
      </c>
      <c r="K12" s="8">
        <v>5</v>
      </c>
      <c r="L12" s="8">
        <f t="shared" si="1"/>
        <v>9.3999999999999986</v>
      </c>
      <c r="M12" s="8">
        <f t="shared" si="2"/>
        <v>37.500000000000007</v>
      </c>
      <c r="N12" s="10">
        <f t="shared" si="3"/>
        <v>309083.94</v>
      </c>
      <c r="O12" s="10">
        <f t="shared" si="4"/>
        <v>51513.99</v>
      </c>
      <c r="P12" s="10">
        <f t="shared" si="5"/>
        <v>96846.301199999987</v>
      </c>
      <c r="Q12" s="10">
        <f t="shared" si="6"/>
        <v>386354.9250000001</v>
      </c>
      <c r="R12" s="10">
        <f t="shared" si="7"/>
        <v>843799.15620000008</v>
      </c>
      <c r="S12" s="10">
        <f t="shared" si="8"/>
        <v>843799.15620000008</v>
      </c>
      <c r="U12" s="50">
        <f t="shared" si="9"/>
        <v>5811.3959999999997</v>
      </c>
    </row>
    <row r="13" spans="1:23" ht="13" x14ac:dyDescent="0.15">
      <c r="A13" s="27" t="s">
        <v>89</v>
      </c>
      <c r="B13" s="28">
        <v>44.1</v>
      </c>
      <c r="C13" s="27" t="s">
        <v>89</v>
      </c>
      <c r="D13" s="29">
        <v>204564</v>
      </c>
      <c r="E13" s="29">
        <v>145530253</v>
      </c>
      <c r="F13" s="28">
        <v>66.099999999999994</v>
      </c>
      <c r="G13" s="28">
        <v>711.41499999999996</v>
      </c>
      <c r="H13" s="8">
        <f t="shared" si="0"/>
        <v>21.999999999999993</v>
      </c>
      <c r="I13" s="8" t="s">
        <v>566</v>
      </c>
      <c r="J13" s="8">
        <v>30</v>
      </c>
      <c r="K13" s="8">
        <v>5</v>
      </c>
      <c r="L13" s="8">
        <f t="shared" si="1"/>
        <v>9.1000000000000014</v>
      </c>
      <c r="M13" s="8">
        <f t="shared" si="2"/>
        <v>21.999999999999993</v>
      </c>
      <c r="N13" s="10">
        <f t="shared" si="3"/>
        <v>436590.75900000002</v>
      </c>
      <c r="O13" s="10">
        <f t="shared" si="4"/>
        <v>72765.126499999998</v>
      </c>
      <c r="P13" s="10">
        <f t="shared" si="5"/>
        <v>132432.53023000003</v>
      </c>
      <c r="Q13" s="10">
        <f t="shared" si="6"/>
        <v>320166.55659999989</v>
      </c>
      <c r="R13" s="10">
        <f t="shared" si="7"/>
        <v>961954.9723299999</v>
      </c>
      <c r="S13" s="10">
        <f t="shared" si="8"/>
        <v>961954.9723299999</v>
      </c>
      <c r="U13" s="50">
        <f t="shared" si="9"/>
        <v>6522.8109999999997</v>
      </c>
    </row>
    <row r="14" spans="1:23" ht="13" x14ac:dyDescent="0.15">
      <c r="A14" s="23" t="s">
        <v>100</v>
      </c>
      <c r="B14" s="24">
        <v>45.6</v>
      </c>
      <c r="C14" s="23" t="s">
        <v>100</v>
      </c>
      <c r="D14" s="25">
        <v>205793</v>
      </c>
      <c r="E14" s="25">
        <v>82693511</v>
      </c>
      <c r="F14" s="24">
        <v>101.1</v>
      </c>
      <c r="G14" s="24">
        <v>401.82799999999997</v>
      </c>
      <c r="H14" s="8">
        <f t="shared" si="0"/>
        <v>55.499999999999993</v>
      </c>
      <c r="I14" s="8" t="s">
        <v>566</v>
      </c>
      <c r="J14" s="8">
        <v>30</v>
      </c>
      <c r="K14" s="8">
        <v>5</v>
      </c>
      <c r="L14" s="8">
        <f t="shared" si="1"/>
        <v>10.600000000000001</v>
      </c>
      <c r="M14" s="8">
        <f t="shared" si="2"/>
        <v>55.499999999999993</v>
      </c>
      <c r="N14" s="10">
        <f t="shared" si="3"/>
        <v>248080.533</v>
      </c>
      <c r="O14" s="10">
        <f t="shared" si="4"/>
        <v>41346.755499999999</v>
      </c>
      <c r="P14" s="10">
        <f t="shared" si="5"/>
        <v>87655.121660000019</v>
      </c>
      <c r="Q14" s="10">
        <f t="shared" si="6"/>
        <v>458948.98604999989</v>
      </c>
      <c r="R14" s="10">
        <f t="shared" si="7"/>
        <v>836031.39620999992</v>
      </c>
      <c r="S14" s="10">
        <f t="shared" si="8"/>
        <v>836031.39620999992</v>
      </c>
      <c r="U14" s="50">
        <f t="shared" si="9"/>
        <v>6924.6389999999992</v>
      </c>
    </row>
    <row r="15" spans="1:23" ht="26" x14ac:dyDescent="0.15">
      <c r="A15" s="23" t="s">
        <v>156</v>
      </c>
      <c r="B15" s="24">
        <v>43.5</v>
      </c>
      <c r="C15" s="23" t="s">
        <v>156</v>
      </c>
      <c r="D15" s="25">
        <v>222809</v>
      </c>
      <c r="E15" s="25">
        <v>221648738</v>
      </c>
      <c r="F15" s="24">
        <v>106.2</v>
      </c>
      <c r="G15" s="24">
        <v>994.79200000000003</v>
      </c>
      <c r="H15" s="8">
        <f t="shared" si="0"/>
        <v>62.7</v>
      </c>
      <c r="I15" s="8" t="s">
        <v>566</v>
      </c>
      <c r="J15" s="8">
        <v>30</v>
      </c>
      <c r="K15" s="8">
        <v>5</v>
      </c>
      <c r="L15" s="8">
        <f t="shared" si="1"/>
        <v>8.5</v>
      </c>
      <c r="M15" s="8">
        <f t="shared" si="2"/>
        <v>62.7</v>
      </c>
      <c r="N15" s="10">
        <f t="shared" si="3"/>
        <v>664946.21400000004</v>
      </c>
      <c r="O15" s="10">
        <f t="shared" si="4"/>
        <v>110824.36900000001</v>
      </c>
      <c r="P15" s="10">
        <f t="shared" si="5"/>
        <v>188401.42730000001</v>
      </c>
      <c r="Q15" s="10">
        <f t="shared" si="6"/>
        <v>1389737.5872599999</v>
      </c>
      <c r="R15" s="10">
        <f t="shared" si="7"/>
        <v>2353909.5975600001</v>
      </c>
      <c r="S15" s="10">
        <f t="shared" si="8"/>
        <v>2353909.5975600001</v>
      </c>
      <c r="U15" s="50">
        <f t="shared" si="9"/>
        <v>7919.4309999999996</v>
      </c>
    </row>
    <row r="16" spans="1:23" ht="13" x14ac:dyDescent="0.15">
      <c r="A16" s="27" t="s">
        <v>119</v>
      </c>
      <c r="B16" s="28">
        <v>45.4</v>
      </c>
      <c r="C16" s="27" t="s">
        <v>119</v>
      </c>
      <c r="D16" s="29">
        <v>244966</v>
      </c>
      <c r="E16" s="29">
        <v>403285062</v>
      </c>
      <c r="F16" s="28">
        <v>74.900000000000006</v>
      </c>
      <c r="G16" s="30">
        <v>1646.2909999999999</v>
      </c>
      <c r="H16" s="8">
        <f t="shared" si="0"/>
        <v>29.500000000000007</v>
      </c>
      <c r="I16" s="8" t="s">
        <v>566</v>
      </c>
      <c r="J16" s="8">
        <v>30</v>
      </c>
      <c r="K16" s="8">
        <v>5</v>
      </c>
      <c r="L16" s="8">
        <f t="shared" si="1"/>
        <v>10.399999999999999</v>
      </c>
      <c r="M16" s="8">
        <f t="shared" si="2"/>
        <v>29.500000000000007</v>
      </c>
      <c r="N16" s="10">
        <f t="shared" si="3"/>
        <v>1209855.186</v>
      </c>
      <c r="O16" s="10">
        <f t="shared" si="4"/>
        <v>201642.53099999999</v>
      </c>
      <c r="P16" s="10">
        <f t="shared" si="5"/>
        <v>419416.46447999991</v>
      </c>
      <c r="Q16" s="10">
        <f t="shared" si="6"/>
        <v>1189690.9329000004</v>
      </c>
      <c r="R16" s="10">
        <f t="shared" si="7"/>
        <v>3020605.1143800002</v>
      </c>
      <c r="S16" s="10">
        <f t="shared" si="8"/>
        <v>3020605.1143800002</v>
      </c>
      <c r="U16" s="50">
        <f t="shared" si="9"/>
        <v>9565.7219999999998</v>
      </c>
    </row>
    <row r="17" spans="1:21" ht="26" x14ac:dyDescent="0.15">
      <c r="A17" s="23" t="s">
        <v>124</v>
      </c>
      <c r="B17" s="24">
        <v>44.3</v>
      </c>
      <c r="C17" s="23" t="s">
        <v>124</v>
      </c>
      <c r="D17" s="25">
        <v>260082</v>
      </c>
      <c r="E17" s="25">
        <v>473034974</v>
      </c>
      <c r="F17" s="24">
        <v>77.2</v>
      </c>
      <c r="G17" s="26">
        <v>1818.7929999999999</v>
      </c>
      <c r="H17" s="8">
        <f t="shared" si="0"/>
        <v>32.900000000000006</v>
      </c>
      <c r="I17" s="8" t="s">
        <v>566</v>
      </c>
      <c r="J17" s="8">
        <v>30</v>
      </c>
      <c r="K17" s="8">
        <v>5</v>
      </c>
      <c r="L17" s="8">
        <f t="shared" si="1"/>
        <v>9.2999999999999972</v>
      </c>
      <c r="M17" s="8">
        <f t="shared" si="2"/>
        <v>32.900000000000006</v>
      </c>
      <c r="N17" s="10">
        <f t="shared" si="3"/>
        <v>1419104.922</v>
      </c>
      <c r="O17" s="10">
        <f t="shared" si="4"/>
        <v>236517.48699999999</v>
      </c>
      <c r="P17" s="10">
        <f t="shared" si="5"/>
        <v>439922.52581999986</v>
      </c>
      <c r="Q17" s="10">
        <f t="shared" si="6"/>
        <v>1556285.0644600003</v>
      </c>
      <c r="R17" s="10">
        <f t="shared" si="7"/>
        <v>3651829.9992800001</v>
      </c>
      <c r="S17" s="10">
        <f t="shared" si="8"/>
        <v>3651829.9992800001</v>
      </c>
      <c r="U17" s="50">
        <f t="shared" si="9"/>
        <v>11384.514999999999</v>
      </c>
    </row>
    <row r="18" spans="1:21" ht="13" x14ac:dyDescent="0.15">
      <c r="A18" s="27" t="s">
        <v>51</v>
      </c>
      <c r="B18" s="28">
        <v>45.4</v>
      </c>
      <c r="C18" s="27" t="s">
        <v>51</v>
      </c>
      <c r="D18" s="29">
        <v>261884</v>
      </c>
      <c r="E18" s="29">
        <v>650044032</v>
      </c>
      <c r="F18" s="28">
        <v>80.2</v>
      </c>
      <c r="G18" s="30">
        <v>2482.1799999999998</v>
      </c>
      <c r="H18" s="8">
        <f t="shared" si="0"/>
        <v>34.800000000000004</v>
      </c>
      <c r="I18" s="8" t="s">
        <v>566</v>
      </c>
      <c r="J18" s="8">
        <v>30</v>
      </c>
      <c r="K18" s="8">
        <v>5</v>
      </c>
      <c r="L18" s="8">
        <f t="shared" si="1"/>
        <v>10.399999999999999</v>
      </c>
      <c r="M18" s="8">
        <f t="shared" si="2"/>
        <v>34.800000000000004</v>
      </c>
      <c r="N18" s="10">
        <f t="shared" si="3"/>
        <v>1950132.0959999999</v>
      </c>
      <c r="O18" s="10">
        <f t="shared" si="4"/>
        <v>325022.016</v>
      </c>
      <c r="P18" s="10">
        <f t="shared" si="5"/>
        <v>676045.79327999987</v>
      </c>
      <c r="Q18" s="10">
        <f t="shared" si="6"/>
        <v>2262153.2313600001</v>
      </c>
      <c r="R18" s="10">
        <f t="shared" si="7"/>
        <v>5213353.1366399992</v>
      </c>
      <c r="S18" s="10">
        <f t="shared" si="8"/>
        <v>5213353.1366400002</v>
      </c>
      <c r="U18" s="50">
        <f t="shared" si="9"/>
        <v>13866.695</v>
      </c>
    </row>
    <row r="19" spans="1:21" ht="26" x14ac:dyDescent="0.15">
      <c r="A19" s="27" t="s">
        <v>19</v>
      </c>
      <c r="B19" s="28">
        <v>43.9</v>
      </c>
      <c r="C19" s="27" t="s">
        <v>19</v>
      </c>
      <c r="D19" s="29">
        <v>272129</v>
      </c>
      <c r="E19" s="29">
        <v>78883450</v>
      </c>
      <c r="F19" s="28">
        <v>97.1</v>
      </c>
      <c r="G19" s="28">
        <v>289.875</v>
      </c>
      <c r="H19" s="8">
        <f t="shared" si="0"/>
        <v>53.199999999999996</v>
      </c>
      <c r="I19" s="8" t="s">
        <v>566</v>
      </c>
      <c r="J19" s="8">
        <v>30</v>
      </c>
      <c r="K19" s="8">
        <v>5</v>
      </c>
      <c r="L19" s="8">
        <f t="shared" si="1"/>
        <v>8.8999999999999986</v>
      </c>
      <c r="M19" s="8">
        <f t="shared" si="2"/>
        <v>53.199999999999996</v>
      </c>
      <c r="N19" s="10">
        <f t="shared" si="3"/>
        <v>236650.35</v>
      </c>
      <c r="O19" s="10">
        <f t="shared" si="4"/>
        <v>39441.724999999999</v>
      </c>
      <c r="P19" s="10">
        <f t="shared" si="5"/>
        <v>70206.270499999984</v>
      </c>
      <c r="Q19" s="10">
        <f t="shared" si="6"/>
        <v>419659.95399999997</v>
      </c>
      <c r="R19" s="10">
        <f t="shared" si="7"/>
        <v>765958.29949999996</v>
      </c>
      <c r="S19" s="10">
        <f t="shared" si="8"/>
        <v>765958.29949999996</v>
      </c>
      <c r="U19" s="50">
        <f t="shared" si="9"/>
        <v>14156.57</v>
      </c>
    </row>
    <row r="20" spans="1:21" ht="13" x14ac:dyDescent="0.15">
      <c r="A20" s="23" t="s">
        <v>110</v>
      </c>
      <c r="B20" s="24">
        <v>45.6</v>
      </c>
      <c r="C20" s="23" t="s">
        <v>110</v>
      </c>
      <c r="D20" s="25">
        <v>279318</v>
      </c>
      <c r="E20" s="25">
        <v>391976141</v>
      </c>
      <c r="F20" s="24">
        <v>75.3</v>
      </c>
      <c r="G20" s="26">
        <v>1403.3340000000001</v>
      </c>
      <c r="H20" s="8">
        <f t="shared" si="0"/>
        <v>29.699999999999996</v>
      </c>
      <c r="I20" s="8" t="s">
        <v>566</v>
      </c>
      <c r="J20" s="8">
        <v>30</v>
      </c>
      <c r="K20" s="8">
        <v>5</v>
      </c>
      <c r="L20" s="8">
        <f t="shared" si="1"/>
        <v>10.600000000000001</v>
      </c>
      <c r="M20" s="8">
        <f t="shared" si="2"/>
        <v>29.699999999999996</v>
      </c>
      <c r="N20" s="10">
        <f t="shared" si="3"/>
        <v>1175928.423</v>
      </c>
      <c r="O20" s="10">
        <f t="shared" si="4"/>
        <v>195988.0705</v>
      </c>
      <c r="P20" s="10">
        <f t="shared" si="5"/>
        <v>415494.70946000004</v>
      </c>
      <c r="Q20" s="10">
        <f t="shared" si="6"/>
        <v>1164169.1387699998</v>
      </c>
      <c r="R20" s="10">
        <f t="shared" si="7"/>
        <v>2951580.3417299995</v>
      </c>
      <c r="S20" s="10">
        <f t="shared" si="8"/>
        <v>2951580.34173</v>
      </c>
      <c r="U20" s="50">
        <f t="shared" si="9"/>
        <v>15559.904</v>
      </c>
    </row>
    <row r="21" spans="1:21" ht="13" x14ac:dyDescent="0.15">
      <c r="A21" s="23" t="s">
        <v>26</v>
      </c>
      <c r="B21" s="24">
        <v>44.9</v>
      </c>
      <c r="C21" s="23" t="s">
        <v>26</v>
      </c>
      <c r="D21" s="25">
        <v>280129</v>
      </c>
      <c r="E21" s="25">
        <v>605454929</v>
      </c>
      <c r="F21" s="24">
        <v>83.5</v>
      </c>
      <c r="G21" s="26">
        <v>2161.3449999999998</v>
      </c>
      <c r="H21" s="8">
        <f t="shared" si="0"/>
        <v>38.6</v>
      </c>
      <c r="I21" s="8" t="s">
        <v>566</v>
      </c>
      <c r="J21" s="8">
        <v>30</v>
      </c>
      <c r="K21" s="8">
        <v>5</v>
      </c>
      <c r="L21" s="8">
        <f t="shared" si="1"/>
        <v>9.8999999999999986</v>
      </c>
      <c r="M21" s="8">
        <f t="shared" si="2"/>
        <v>38.6</v>
      </c>
      <c r="N21" s="10">
        <f t="shared" si="3"/>
        <v>1816364.787</v>
      </c>
      <c r="O21" s="10">
        <f t="shared" si="4"/>
        <v>302727.4645</v>
      </c>
      <c r="P21" s="10">
        <f t="shared" si="5"/>
        <v>599400.37970999989</v>
      </c>
      <c r="Q21" s="10">
        <f t="shared" si="6"/>
        <v>2337056.0259400001</v>
      </c>
      <c r="R21" s="10">
        <f t="shared" si="7"/>
        <v>5055548.6571500003</v>
      </c>
      <c r="S21" s="10">
        <f t="shared" si="8"/>
        <v>5055548.6571500003</v>
      </c>
      <c r="U21" s="50">
        <f t="shared" si="9"/>
        <v>17721.249</v>
      </c>
    </row>
    <row r="22" spans="1:21" ht="13" x14ac:dyDescent="0.15">
      <c r="A22" s="23" t="s">
        <v>92</v>
      </c>
      <c r="B22" s="24">
        <v>44.1</v>
      </c>
      <c r="C22" s="23" t="s">
        <v>92</v>
      </c>
      <c r="D22" s="25">
        <v>284258</v>
      </c>
      <c r="E22" s="25">
        <v>247589498</v>
      </c>
      <c r="F22" s="24">
        <v>77.3</v>
      </c>
      <c r="G22" s="24">
        <v>871.00400000000002</v>
      </c>
      <c r="H22" s="8">
        <f t="shared" si="0"/>
        <v>33.199999999999996</v>
      </c>
      <c r="I22" s="8" t="s">
        <v>566</v>
      </c>
      <c r="J22" s="8">
        <v>30</v>
      </c>
      <c r="K22" s="8">
        <v>5</v>
      </c>
      <c r="L22" s="8">
        <f t="shared" si="1"/>
        <v>9.1000000000000014</v>
      </c>
      <c r="M22" s="8">
        <f t="shared" si="2"/>
        <v>33.199999999999996</v>
      </c>
      <c r="N22" s="10">
        <f t="shared" si="3"/>
        <v>742768.49399999995</v>
      </c>
      <c r="O22" s="10">
        <f t="shared" si="4"/>
        <v>123794.749</v>
      </c>
      <c r="P22" s="10">
        <f t="shared" si="5"/>
        <v>225306.44318000003</v>
      </c>
      <c r="Q22" s="10">
        <f t="shared" si="6"/>
        <v>821997.13335999986</v>
      </c>
      <c r="R22" s="10">
        <f t="shared" si="7"/>
        <v>1913866.8195399998</v>
      </c>
      <c r="S22" s="10">
        <f t="shared" si="8"/>
        <v>1913866.8195399998</v>
      </c>
      <c r="U22" s="50">
        <f t="shared" si="9"/>
        <v>18592.253000000001</v>
      </c>
    </row>
    <row r="23" spans="1:21" ht="13" x14ac:dyDescent="0.15">
      <c r="A23" s="27" t="s">
        <v>145</v>
      </c>
      <c r="B23" s="28">
        <v>45.9</v>
      </c>
      <c r="C23" s="27" t="s">
        <v>145</v>
      </c>
      <c r="D23" s="29">
        <v>284617</v>
      </c>
      <c r="E23" s="29">
        <v>156657974</v>
      </c>
      <c r="F23" s="28">
        <v>64.599999999999994</v>
      </c>
      <c r="G23" s="28">
        <v>550.41700000000003</v>
      </c>
      <c r="H23" s="8">
        <f t="shared" si="0"/>
        <v>18.699999999999996</v>
      </c>
      <c r="I23" s="8" t="s">
        <v>566</v>
      </c>
      <c r="J23" s="8">
        <v>30</v>
      </c>
      <c r="K23" s="8">
        <v>5</v>
      </c>
      <c r="L23" s="8">
        <f t="shared" si="1"/>
        <v>10.899999999999999</v>
      </c>
      <c r="M23" s="8">
        <f t="shared" si="2"/>
        <v>18.699999999999996</v>
      </c>
      <c r="N23" s="10">
        <f t="shared" si="3"/>
        <v>469973.92200000002</v>
      </c>
      <c r="O23" s="10">
        <f t="shared" si="4"/>
        <v>78328.986999999994</v>
      </c>
      <c r="P23" s="10">
        <f t="shared" si="5"/>
        <v>170757.19165999995</v>
      </c>
      <c r="Q23" s="10">
        <f t="shared" si="6"/>
        <v>292950.41137999995</v>
      </c>
      <c r="R23" s="10">
        <f t="shared" si="7"/>
        <v>1012010.5120399999</v>
      </c>
      <c r="S23" s="10">
        <f t="shared" si="8"/>
        <v>1012010.5120399999</v>
      </c>
      <c r="U23" s="50">
        <f t="shared" si="9"/>
        <v>19142.670000000002</v>
      </c>
    </row>
    <row r="24" spans="1:21" ht="26" x14ac:dyDescent="0.15">
      <c r="A24" s="23" t="s">
        <v>66</v>
      </c>
      <c r="B24" s="24">
        <v>43.3</v>
      </c>
      <c r="C24" s="23" t="s">
        <v>66</v>
      </c>
      <c r="D24" s="25">
        <v>287918</v>
      </c>
      <c r="E24" s="25">
        <v>262484655</v>
      </c>
      <c r="F24" s="24">
        <v>73.400000000000006</v>
      </c>
      <c r="G24" s="24">
        <v>911.66399999999999</v>
      </c>
      <c r="H24" s="8">
        <f t="shared" si="0"/>
        <v>30.100000000000009</v>
      </c>
      <c r="I24" s="8" t="s">
        <v>566</v>
      </c>
      <c r="J24" s="8">
        <v>30</v>
      </c>
      <c r="K24" s="8">
        <v>5</v>
      </c>
      <c r="L24" s="8">
        <f t="shared" si="1"/>
        <v>8.2999999999999972</v>
      </c>
      <c r="M24" s="8">
        <f t="shared" si="2"/>
        <v>30.100000000000009</v>
      </c>
      <c r="N24" s="10">
        <f t="shared" si="3"/>
        <v>787453.96499999997</v>
      </c>
      <c r="O24" s="10">
        <f t="shared" si="4"/>
        <v>131242.32750000001</v>
      </c>
      <c r="P24" s="10">
        <f t="shared" si="5"/>
        <v>217862.26364999989</v>
      </c>
      <c r="Q24" s="10">
        <f t="shared" si="6"/>
        <v>790078.81155000022</v>
      </c>
      <c r="R24" s="10">
        <f t="shared" si="7"/>
        <v>1926637.3677000001</v>
      </c>
      <c r="S24" s="10">
        <f t="shared" si="8"/>
        <v>1926637.3677000001</v>
      </c>
      <c r="U24" s="50">
        <f t="shared" si="9"/>
        <v>20054.334000000003</v>
      </c>
    </row>
    <row r="25" spans="1:21" ht="13" x14ac:dyDescent="0.15">
      <c r="A25" s="27" t="s">
        <v>35</v>
      </c>
      <c r="B25" s="28">
        <v>45.4</v>
      </c>
      <c r="C25" s="27" t="s">
        <v>35</v>
      </c>
      <c r="D25" s="29">
        <v>288658</v>
      </c>
      <c r="E25" s="29">
        <v>441014821</v>
      </c>
      <c r="F25" s="28">
        <v>72.099999999999994</v>
      </c>
      <c r="G25" s="30">
        <v>1527.81</v>
      </c>
      <c r="H25" s="8">
        <f t="shared" si="0"/>
        <v>26.699999999999996</v>
      </c>
      <c r="I25" s="8" t="s">
        <v>566</v>
      </c>
      <c r="J25" s="8">
        <v>30</v>
      </c>
      <c r="K25" s="8">
        <v>5</v>
      </c>
      <c r="L25" s="8">
        <f t="shared" si="1"/>
        <v>10.399999999999999</v>
      </c>
      <c r="M25" s="8">
        <f t="shared" si="2"/>
        <v>26.699999999999996</v>
      </c>
      <c r="N25" s="10">
        <f t="shared" si="3"/>
        <v>1323044.463</v>
      </c>
      <c r="O25" s="10">
        <f t="shared" si="4"/>
        <v>220507.4105</v>
      </c>
      <c r="P25" s="10">
        <f t="shared" si="5"/>
        <v>458655.41383999994</v>
      </c>
      <c r="Q25" s="10">
        <f t="shared" si="6"/>
        <v>1177509.57207</v>
      </c>
      <c r="R25" s="10">
        <f t="shared" si="7"/>
        <v>3179716.85941</v>
      </c>
      <c r="S25" s="10">
        <f t="shared" si="8"/>
        <v>3179716.85941</v>
      </c>
      <c r="U25" s="50">
        <f t="shared" si="9"/>
        <v>21582.144000000004</v>
      </c>
    </row>
    <row r="26" spans="1:21" ht="13" x14ac:dyDescent="0.15">
      <c r="A26" s="23" t="s">
        <v>54</v>
      </c>
      <c r="B26" s="24">
        <v>43.6</v>
      </c>
      <c r="C26" s="23" t="s">
        <v>54</v>
      </c>
      <c r="D26" s="25">
        <v>290966</v>
      </c>
      <c r="E26" s="25">
        <v>797218620</v>
      </c>
      <c r="F26" s="24">
        <v>69.599999999999994</v>
      </c>
      <c r="G26" s="26">
        <v>2739.9</v>
      </c>
      <c r="H26" s="8">
        <f t="shared" si="0"/>
        <v>25.999999999999993</v>
      </c>
      <c r="I26" s="8" t="s">
        <v>566</v>
      </c>
      <c r="J26" s="8">
        <v>30</v>
      </c>
      <c r="K26" s="8">
        <v>5</v>
      </c>
      <c r="L26" s="8">
        <f t="shared" si="1"/>
        <v>8.6000000000000014</v>
      </c>
      <c r="M26" s="8">
        <f t="shared" si="2"/>
        <v>25.999999999999993</v>
      </c>
      <c r="N26" s="10">
        <f t="shared" si="3"/>
        <v>2391655.86</v>
      </c>
      <c r="O26" s="10">
        <f t="shared" si="4"/>
        <v>398609.31</v>
      </c>
      <c r="P26" s="10">
        <f t="shared" si="5"/>
        <v>685608.01320000004</v>
      </c>
      <c r="Q26" s="10">
        <f t="shared" si="6"/>
        <v>2072768.4119999995</v>
      </c>
      <c r="R26" s="10">
        <f t="shared" si="7"/>
        <v>5548641.5951999994</v>
      </c>
      <c r="S26" s="10">
        <f t="shared" si="8"/>
        <v>5548641.5951999994</v>
      </c>
      <c r="U26" s="50">
        <f t="shared" si="9"/>
        <v>24322.044000000005</v>
      </c>
    </row>
    <row r="27" spans="1:21" ht="13" x14ac:dyDescent="0.15">
      <c r="A27" s="23" t="s">
        <v>126</v>
      </c>
      <c r="B27" s="24">
        <v>45.2</v>
      </c>
      <c r="C27" s="23" t="s">
        <v>126</v>
      </c>
      <c r="D27" s="25">
        <v>291655</v>
      </c>
      <c r="E27" s="25">
        <v>693643032</v>
      </c>
      <c r="F27" s="24">
        <v>46.9</v>
      </c>
      <c r="G27" s="26">
        <v>2378.3000000000002</v>
      </c>
      <c r="H27" s="8">
        <f t="shared" si="0"/>
        <v>1.6999999999999957</v>
      </c>
      <c r="I27" s="8" t="s">
        <v>566</v>
      </c>
      <c r="J27" s="8">
        <v>30</v>
      </c>
      <c r="K27" s="8">
        <v>5</v>
      </c>
      <c r="L27" s="8">
        <f t="shared" si="1"/>
        <v>10.200000000000003</v>
      </c>
      <c r="M27" s="8">
        <f t="shared" si="2"/>
        <v>1.6999999999999957</v>
      </c>
      <c r="N27" s="10">
        <f t="shared" si="3"/>
        <v>2080929.0959999999</v>
      </c>
      <c r="O27" s="10">
        <f t="shared" si="4"/>
        <v>346821.516</v>
      </c>
      <c r="P27" s="10">
        <f t="shared" si="5"/>
        <v>707515.89264000021</v>
      </c>
      <c r="Q27" s="10">
        <f t="shared" si="6"/>
        <v>117919.3154399997</v>
      </c>
      <c r="R27" s="10">
        <f t="shared" si="7"/>
        <v>3253185.8200799995</v>
      </c>
      <c r="S27" s="10">
        <f t="shared" si="8"/>
        <v>3253185.82008</v>
      </c>
      <c r="U27" s="50">
        <f t="shared" si="9"/>
        <v>26700.344000000005</v>
      </c>
    </row>
    <row r="28" spans="1:21" ht="13" x14ac:dyDescent="0.15">
      <c r="A28" s="27" t="s">
        <v>97</v>
      </c>
      <c r="B28" s="28">
        <v>45.8</v>
      </c>
      <c r="C28" s="27" t="s">
        <v>97</v>
      </c>
      <c r="D28" s="29">
        <v>302272</v>
      </c>
      <c r="E28" s="29">
        <v>512032442</v>
      </c>
      <c r="F28" s="28">
        <v>74.3</v>
      </c>
      <c r="G28" s="30">
        <v>1693.9459999999999</v>
      </c>
      <c r="H28" s="8">
        <f t="shared" si="0"/>
        <v>28.5</v>
      </c>
      <c r="I28" s="8" t="s">
        <v>566</v>
      </c>
      <c r="J28" s="8">
        <v>30</v>
      </c>
      <c r="K28" s="8">
        <v>5</v>
      </c>
      <c r="L28" s="8">
        <f t="shared" si="1"/>
        <v>10.799999999999997</v>
      </c>
      <c r="M28" s="8">
        <f t="shared" si="2"/>
        <v>28.5</v>
      </c>
      <c r="N28" s="10">
        <f t="shared" si="3"/>
        <v>1536097.3259999999</v>
      </c>
      <c r="O28" s="10">
        <f t="shared" si="4"/>
        <v>256016.22099999999</v>
      </c>
      <c r="P28" s="10">
        <f t="shared" si="5"/>
        <v>552995.03735999984</v>
      </c>
      <c r="Q28" s="10">
        <f t="shared" si="6"/>
        <v>1459292.4597</v>
      </c>
      <c r="R28" s="10">
        <f t="shared" si="7"/>
        <v>3804401.0440599998</v>
      </c>
      <c r="S28" s="10">
        <f t="shared" si="8"/>
        <v>3804401.0440599998</v>
      </c>
      <c r="U28" s="50">
        <f t="shared" si="9"/>
        <v>28394.290000000005</v>
      </c>
    </row>
    <row r="29" spans="1:21" ht="13" x14ac:dyDescent="0.15">
      <c r="A29" s="23" t="s">
        <v>88</v>
      </c>
      <c r="B29" s="24">
        <v>45.4</v>
      </c>
      <c r="C29" s="23" t="s">
        <v>88</v>
      </c>
      <c r="D29" s="25">
        <v>314491</v>
      </c>
      <c r="E29" s="25">
        <v>945963648</v>
      </c>
      <c r="F29" s="24">
        <v>71.2</v>
      </c>
      <c r="G29" s="26">
        <v>3007.915</v>
      </c>
      <c r="H29" s="8">
        <f t="shared" si="0"/>
        <v>25.800000000000004</v>
      </c>
      <c r="I29" s="8" t="s">
        <v>566</v>
      </c>
      <c r="J29" s="8">
        <v>30</v>
      </c>
      <c r="K29" s="8">
        <v>5</v>
      </c>
      <c r="L29" s="8">
        <f t="shared" si="1"/>
        <v>10.399999999999999</v>
      </c>
      <c r="M29" s="8">
        <f t="shared" si="2"/>
        <v>25.800000000000004</v>
      </c>
      <c r="N29" s="10">
        <f t="shared" si="3"/>
        <v>2837890.9440000001</v>
      </c>
      <c r="O29" s="10">
        <f t="shared" si="4"/>
        <v>472981.82400000002</v>
      </c>
      <c r="P29" s="10">
        <f t="shared" si="5"/>
        <v>983802.19391999987</v>
      </c>
      <c r="Q29" s="10">
        <f t="shared" si="6"/>
        <v>2440586.2118400005</v>
      </c>
      <c r="R29" s="10">
        <f t="shared" si="7"/>
        <v>6735261.1737600006</v>
      </c>
      <c r="S29" s="10">
        <f t="shared" si="8"/>
        <v>6735261.1737600006</v>
      </c>
      <c r="U29" s="50">
        <f t="shared" si="9"/>
        <v>31402.205000000005</v>
      </c>
    </row>
    <row r="30" spans="1:21" ht="13" x14ac:dyDescent="0.15">
      <c r="A30" s="27" t="s">
        <v>65</v>
      </c>
      <c r="B30" s="28">
        <v>45.2</v>
      </c>
      <c r="C30" s="27" t="s">
        <v>65</v>
      </c>
      <c r="D30" s="29">
        <v>315447</v>
      </c>
      <c r="E30" s="29">
        <v>265652014</v>
      </c>
      <c r="F30" s="28">
        <v>57.4</v>
      </c>
      <c r="G30" s="28">
        <v>842.14599999999996</v>
      </c>
      <c r="H30" s="8">
        <f t="shared" si="0"/>
        <v>12.199999999999996</v>
      </c>
      <c r="I30" s="8" t="s">
        <v>566</v>
      </c>
      <c r="J30" s="8">
        <v>30</v>
      </c>
      <c r="K30" s="8">
        <v>5</v>
      </c>
      <c r="L30" s="8">
        <f t="shared" si="1"/>
        <v>10.200000000000003</v>
      </c>
      <c r="M30" s="8">
        <f t="shared" si="2"/>
        <v>12.199999999999996</v>
      </c>
      <c r="N30" s="10">
        <f t="shared" si="3"/>
        <v>796956.04200000002</v>
      </c>
      <c r="O30" s="10">
        <f t="shared" si="4"/>
        <v>132826.00700000001</v>
      </c>
      <c r="P30" s="10">
        <f t="shared" si="5"/>
        <v>270965.05428000004</v>
      </c>
      <c r="Q30" s="10">
        <f t="shared" si="6"/>
        <v>324095.45707999985</v>
      </c>
      <c r="R30" s="10">
        <f t="shared" si="7"/>
        <v>1524842.5603599998</v>
      </c>
      <c r="S30" s="10">
        <f t="shared" si="8"/>
        <v>1524842.56036</v>
      </c>
      <c r="U30" s="50">
        <f t="shared" si="9"/>
        <v>32244.351000000006</v>
      </c>
    </row>
    <row r="31" spans="1:21" ht="13" x14ac:dyDescent="0.15">
      <c r="A31" s="23" t="s">
        <v>102</v>
      </c>
      <c r="B31" s="24">
        <v>45.1</v>
      </c>
      <c r="C31" s="23" t="s">
        <v>102</v>
      </c>
      <c r="D31" s="25">
        <v>315908</v>
      </c>
      <c r="E31" s="25">
        <v>937707259</v>
      </c>
      <c r="F31" s="24">
        <v>67.400000000000006</v>
      </c>
      <c r="G31" s="26">
        <v>2968.2930000000001</v>
      </c>
      <c r="H31" s="8">
        <f t="shared" si="0"/>
        <v>22.300000000000004</v>
      </c>
      <c r="I31" s="8" t="s">
        <v>566</v>
      </c>
      <c r="J31" s="8">
        <v>30</v>
      </c>
      <c r="K31" s="8">
        <v>5</v>
      </c>
      <c r="L31" s="8">
        <f t="shared" si="1"/>
        <v>10.100000000000001</v>
      </c>
      <c r="M31" s="8">
        <f t="shared" si="2"/>
        <v>22.300000000000004</v>
      </c>
      <c r="N31" s="10">
        <f t="shared" si="3"/>
        <v>2813121.7769999998</v>
      </c>
      <c r="O31" s="10">
        <f t="shared" si="4"/>
        <v>468853.62949999998</v>
      </c>
      <c r="P31" s="10">
        <f t="shared" si="5"/>
        <v>947084.33159000019</v>
      </c>
      <c r="Q31" s="10">
        <f t="shared" si="6"/>
        <v>2091087.1875700005</v>
      </c>
      <c r="R31" s="10">
        <f t="shared" si="7"/>
        <v>6320146.9256600011</v>
      </c>
      <c r="S31" s="10">
        <f t="shared" si="8"/>
        <v>6320146.9256600002</v>
      </c>
      <c r="U31" s="50">
        <f t="shared" si="9"/>
        <v>35212.644000000008</v>
      </c>
    </row>
    <row r="32" spans="1:21" ht="13" x14ac:dyDescent="0.15">
      <c r="A32" s="27" t="s">
        <v>111</v>
      </c>
      <c r="B32" s="28">
        <v>45.2</v>
      </c>
      <c r="C32" s="27" t="s">
        <v>111</v>
      </c>
      <c r="D32" s="29">
        <v>316163</v>
      </c>
      <c r="E32" s="29">
        <v>715815923</v>
      </c>
      <c r="F32" s="28">
        <v>94.1</v>
      </c>
      <c r="G32" s="30">
        <v>2264.0720000000001</v>
      </c>
      <c r="H32" s="8">
        <f t="shared" si="0"/>
        <v>48.899999999999991</v>
      </c>
      <c r="I32" s="8" t="s">
        <v>566</v>
      </c>
      <c r="J32" s="8">
        <v>30</v>
      </c>
      <c r="K32" s="8">
        <v>5</v>
      </c>
      <c r="L32" s="8">
        <f t="shared" si="1"/>
        <v>10.200000000000003</v>
      </c>
      <c r="M32" s="8">
        <f t="shared" si="2"/>
        <v>48.899999999999991</v>
      </c>
      <c r="N32" s="10">
        <f t="shared" si="3"/>
        <v>2147447.7689999999</v>
      </c>
      <c r="O32" s="10">
        <f t="shared" si="4"/>
        <v>357907.96149999998</v>
      </c>
      <c r="P32" s="10">
        <f t="shared" si="5"/>
        <v>730132.24146000028</v>
      </c>
      <c r="Q32" s="10">
        <f t="shared" si="6"/>
        <v>3500339.8634699997</v>
      </c>
      <c r="R32" s="10">
        <f t="shared" si="7"/>
        <v>6735827.83543</v>
      </c>
      <c r="S32" s="10">
        <f t="shared" si="8"/>
        <v>6735827.83543</v>
      </c>
      <c r="U32" s="50">
        <f t="shared" si="9"/>
        <v>37476.716000000008</v>
      </c>
    </row>
    <row r="33" spans="1:21" ht="13" x14ac:dyDescent="0.15">
      <c r="A33" s="27" t="s">
        <v>135</v>
      </c>
      <c r="B33" s="28">
        <v>45.3</v>
      </c>
      <c r="C33" s="27" t="s">
        <v>135</v>
      </c>
      <c r="D33" s="29">
        <v>316819</v>
      </c>
      <c r="E33" s="29">
        <v>521783057</v>
      </c>
      <c r="F33" s="28">
        <v>72.599999999999994</v>
      </c>
      <c r="G33" s="30">
        <v>1646.942</v>
      </c>
      <c r="H33" s="8">
        <f t="shared" si="0"/>
        <v>27.299999999999997</v>
      </c>
      <c r="I33" s="8" t="s">
        <v>566</v>
      </c>
      <c r="J33" s="8">
        <v>30</v>
      </c>
      <c r="K33" s="8">
        <v>5</v>
      </c>
      <c r="L33" s="8">
        <f t="shared" si="1"/>
        <v>10.299999999999997</v>
      </c>
      <c r="M33" s="8">
        <f t="shared" si="2"/>
        <v>27.299999999999997</v>
      </c>
      <c r="N33" s="10">
        <f t="shared" si="3"/>
        <v>1565349.1710000001</v>
      </c>
      <c r="O33" s="10">
        <f t="shared" si="4"/>
        <v>260891.52849999999</v>
      </c>
      <c r="P33" s="10">
        <f t="shared" si="5"/>
        <v>537436.54870999989</v>
      </c>
      <c r="Q33" s="10">
        <f t="shared" si="6"/>
        <v>1424467.7456099999</v>
      </c>
      <c r="R33" s="10">
        <f t="shared" si="7"/>
        <v>3788144.9938199995</v>
      </c>
      <c r="S33" s="10">
        <f t="shared" si="8"/>
        <v>3788144.9938199995</v>
      </c>
      <c r="U33" s="50">
        <f t="shared" si="9"/>
        <v>39123.65800000001</v>
      </c>
    </row>
    <row r="34" spans="1:21" ht="13" x14ac:dyDescent="0.15">
      <c r="A34" s="23" t="s">
        <v>122</v>
      </c>
      <c r="B34" s="24">
        <v>44.8</v>
      </c>
      <c r="C34" s="23" t="s">
        <v>122</v>
      </c>
      <c r="D34" s="25">
        <v>316985</v>
      </c>
      <c r="E34" s="25">
        <v>479194156</v>
      </c>
      <c r="F34" s="24">
        <v>62.7</v>
      </c>
      <c r="G34" s="26">
        <v>1511.7270000000001</v>
      </c>
      <c r="H34" s="8">
        <f t="shared" si="0"/>
        <v>17.900000000000006</v>
      </c>
      <c r="I34" s="8" t="s">
        <v>566</v>
      </c>
      <c r="J34" s="8">
        <v>30</v>
      </c>
      <c r="K34" s="8">
        <v>5</v>
      </c>
      <c r="L34" s="8">
        <f t="shared" si="1"/>
        <v>9.7999999999999972</v>
      </c>
      <c r="M34" s="8">
        <f t="shared" si="2"/>
        <v>17.900000000000006</v>
      </c>
      <c r="N34" s="10">
        <f t="shared" si="3"/>
        <v>1437582.4680000001</v>
      </c>
      <c r="O34" s="10">
        <f t="shared" si="4"/>
        <v>239597.07800000001</v>
      </c>
      <c r="P34" s="10">
        <f t="shared" si="5"/>
        <v>469610.27287999983</v>
      </c>
      <c r="Q34" s="10">
        <f t="shared" si="6"/>
        <v>857757.5392400003</v>
      </c>
      <c r="R34" s="10">
        <f t="shared" si="7"/>
        <v>3004547.3581200005</v>
      </c>
      <c r="S34" s="10">
        <f t="shared" si="8"/>
        <v>3004547.35812</v>
      </c>
      <c r="U34" s="50">
        <f t="shared" si="9"/>
        <v>40635.385000000009</v>
      </c>
    </row>
    <row r="35" spans="1:21" ht="13" x14ac:dyDescent="0.15">
      <c r="A35" s="23" t="s">
        <v>180</v>
      </c>
      <c r="B35" s="24">
        <v>45.8</v>
      </c>
      <c r="C35" s="23" t="s">
        <v>180</v>
      </c>
      <c r="D35" s="25">
        <v>323675</v>
      </c>
      <c r="E35" s="25">
        <v>1170929048</v>
      </c>
      <c r="F35" s="24">
        <v>53.9</v>
      </c>
      <c r="G35" s="26">
        <v>3617.6030000000001</v>
      </c>
      <c r="H35" s="8">
        <f t="shared" si="0"/>
        <v>8.1000000000000014</v>
      </c>
      <c r="I35" s="8" t="s">
        <v>566</v>
      </c>
      <c r="J35" s="8">
        <v>30</v>
      </c>
      <c r="K35" s="8">
        <v>5</v>
      </c>
      <c r="L35" s="8">
        <f t="shared" si="1"/>
        <v>10.799999999999997</v>
      </c>
      <c r="M35" s="8">
        <f t="shared" si="2"/>
        <v>8.1000000000000014</v>
      </c>
      <c r="N35" s="10">
        <f t="shared" si="3"/>
        <v>3512787.1439999999</v>
      </c>
      <c r="O35" s="10">
        <f t="shared" si="4"/>
        <v>585464.52399999998</v>
      </c>
      <c r="P35" s="10">
        <f t="shared" si="5"/>
        <v>1264603.3718399997</v>
      </c>
      <c r="Q35" s="10">
        <f t="shared" si="6"/>
        <v>948452.52888000011</v>
      </c>
      <c r="R35" s="10">
        <f t="shared" si="7"/>
        <v>6311307.5687199999</v>
      </c>
      <c r="S35" s="10">
        <f t="shared" si="8"/>
        <v>6311307.5687199999</v>
      </c>
      <c r="U35" s="50">
        <f t="shared" si="9"/>
        <v>44252.988000000012</v>
      </c>
    </row>
    <row r="36" spans="1:21" ht="13" x14ac:dyDescent="0.15">
      <c r="A36" s="27" t="s">
        <v>129</v>
      </c>
      <c r="B36" s="28">
        <v>45</v>
      </c>
      <c r="C36" s="27" t="s">
        <v>129</v>
      </c>
      <c r="D36" s="29">
        <v>332979</v>
      </c>
      <c r="E36" s="29">
        <v>299687124</v>
      </c>
      <c r="F36" s="28">
        <v>57.5</v>
      </c>
      <c r="G36" s="28">
        <v>900.01900000000001</v>
      </c>
      <c r="H36" s="8">
        <f t="shared" si="0"/>
        <v>12.5</v>
      </c>
      <c r="I36" s="8" t="s">
        <v>566</v>
      </c>
      <c r="J36" s="8">
        <v>30</v>
      </c>
      <c r="K36" s="8">
        <v>5</v>
      </c>
      <c r="L36" s="8">
        <f t="shared" si="1"/>
        <v>10</v>
      </c>
      <c r="M36" s="8">
        <f t="shared" si="2"/>
        <v>12.5</v>
      </c>
      <c r="N36" s="10">
        <f t="shared" si="3"/>
        <v>899061.37199999997</v>
      </c>
      <c r="O36" s="10">
        <f t="shared" si="4"/>
        <v>149843.56200000001</v>
      </c>
      <c r="P36" s="10">
        <f t="shared" si="5"/>
        <v>299687.12400000001</v>
      </c>
      <c r="Q36" s="10">
        <f t="shared" si="6"/>
        <v>374608.90500000003</v>
      </c>
      <c r="R36" s="10">
        <f t="shared" si="7"/>
        <v>1723200.963</v>
      </c>
      <c r="S36" s="10">
        <f t="shared" si="8"/>
        <v>1723200.963</v>
      </c>
      <c r="U36" s="50">
        <f t="shared" si="9"/>
        <v>45153.007000000012</v>
      </c>
    </row>
    <row r="37" spans="1:21" ht="26" x14ac:dyDescent="0.15">
      <c r="A37" s="27" t="s">
        <v>163</v>
      </c>
      <c r="B37" s="28">
        <v>44.3</v>
      </c>
      <c r="C37" s="27" t="s">
        <v>163</v>
      </c>
      <c r="D37" s="29">
        <v>335340</v>
      </c>
      <c r="E37" s="29">
        <v>152271052</v>
      </c>
      <c r="F37" s="28">
        <v>62.3</v>
      </c>
      <c r="G37" s="28">
        <v>454.07900000000001</v>
      </c>
      <c r="H37" s="8">
        <f t="shared" si="0"/>
        <v>18</v>
      </c>
      <c r="I37" s="8" t="s">
        <v>566</v>
      </c>
      <c r="J37" s="8">
        <v>30</v>
      </c>
      <c r="K37" s="8">
        <v>5</v>
      </c>
      <c r="L37" s="8">
        <f t="shared" si="1"/>
        <v>9.2999999999999972</v>
      </c>
      <c r="M37" s="8">
        <f t="shared" si="2"/>
        <v>18</v>
      </c>
      <c r="N37" s="10">
        <f t="shared" si="3"/>
        <v>456813.15600000002</v>
      </c>
      <c r="O37" s="10">
        <f t="shared" si="4"/>
        <v>76135.525999999998</v>
      </c>
      <c r="P37" s="10">
        <f t="shared" si="5"/>
        <v>141612.07835999996</v>
      </c>
      <c r="Q37" s="10">
        <f t="shared" si="6"/>
        <v>274087.89360000001</v>
      </c>
      <c r="R37" s="10">
        <f t="shared" si="7"/>
        <v>948648.65396000003</v>
      </c>
      <c r="S37" s="10">
        <f t="shared" si="8"/>
        <v>948648.65396000003</v>
      </c>
      <c r="U37" s="50">
        <f t="shared" si="9"/>
        <v>45607.08600000001</v>
      </c>
    </row>
    <row r="38" spans="1:21" ht="13" x14ac:dyDescent="0.15">
      <c r="A38" s="23" t="s">
        <v>158</v>
      </c>
      <c r="B38" s="24">
        <v>45</v>
      </c>
      <c r="C38" s="23" t="s">
        <v>158</v>
      </c>
      <c r="D38" s="25">
        <v>341947</v>
      </c>
      <c r="E38" s="25">
        <v>837459898</v>
      </c>
      <c r="F38" s="24">
        <v>54.7</v>
      </c>
      <c r="G38" s="26">
        <v>2449.096</v>
      </c>
      <c r="H38" s="8">
        <f t="shared" si="0"/>
        <v>9.7000000000000028</v>
      </c>
      <c r="I38" s="8" t="s">
        <v>566</v>
      </c>
      <c r="J38" s="8">
        <v>30</v>
      </c>
      <c r="K38" s="8">
        <v>5</v>
      </c>
      <c r="L38" s="8">
        <f t="shared" si="1"/>
        <v>10</v>
      </c>
      <c r="M38" s="8">
        <f t="shared" si="2"/>
        <v>9.7000000000000028</v>
      </c>
      <c r="N38" s="10">
        <f t="shared" si="3"/>
        <v>2512379.6940000001</v>
      </c>
      <c r="O38" s="10">
        <f t="shared" si="4"/>
        <v>418729.94900000002</v>
      </c>
      <c r="P38" s="10">
        <f t="shared" si="5"/>
        <v>837459.89800000004</v>
      </c>
      <c r="Q38" s="10">
        <f t="shared" si="6"/>
        <v>812336.10106000025</v>
      </c>
      <c r="R38" s="10">
        <f t="shared" si="7"/>
        <v>4580905.6420600004</v>
      </c>
      <c r="S38" s="10">
        <f t="shared" si="8"/>
        <v>4580905.6420600004</v>
      </c>
      <c r="U38" s="50">
        <f t="shared" si="9"/>
        <v>48056.182000000008</v>
      </c>
    </row>
    <row r="39" spans="1:21" ht="13" x14ac:dyDescent="0.15">
      <c r="A39" s="27" t="s">
        <v>157</v>
      </c>
      <c r="B39" s="28">
        <v>45</v>
      </c>
      <c r="C39" s="27" t="s">
        <v>157</v>
      </c>
      <c r="D39" s="29">
        <v>344304</v>
      </c>
      <c r="E39" s="29">
        <v>140027173</v>
      </c>
      <c r="F39" s="28">
        <v>77.5</v>
      </c>
      <c r="G39" s="28">
        <v>406.69600000000003</v>
      </c>
      <c r="H39" s="8">
        <f t="shared" ref="H39:H70" si="10">F39-B39</f>
        <v>32.5</v>
      </c>
      <c r="I39" s="8" t="s">
        <v>566</v>
      </c>
      <c r="J39" s="8">
        <v>30</v>
      </c>
      <c r="K39" s="8">
        <v>5</v>
      </c>
      <c r="L39" s="8">
        <f t="shared" ref="L39:L70" si="11">B39-J39-K39</f>
        <v>10</v>
      </c>
      <c r="M39" s="8">
        <f t="shared" ref="M39:M70" si="12">F39-B39</f>
        <v>32.5</v>
      </c>
      <c r="N39" s="10">
        <f t="shared" ref="N39:N70" si="13">E39*J39/10000</f>
        <v>420081.51899999997</v>
      </c>
      <c r="O39" s="10">
        <f t="shared" ref="O39:O70" si="14">E39*K39/10000</f>
        <v>70013.586500000005</v>
      </c>
      <c r="P39" s="10">
        <f t="shared" ref="P39:P70" si="15">E39*L39/10000</f>
        <v>140027.17300000001</v>
      </c>
      <c r="Q39" s="10">
        <f t="shared" ref="Q39:Q70" si="16">E39*M39/10000</f>
        <v>455088.31225000002</v>
      </c>
      <c r="R39" s="10">
        <f t="shared" ref="R39:R70" si="17">SUM(N39:Q39)</f>
        <v>1085210.59075</v>
      </c>
      <c r="S39" s="10">
        <f t="shared" ref="S39:S70" si="18">E39*F39/10000</f>
        <v>1085210.59075</v>
      </c>
      <c r="U39" s="50">
        <f t="shared" si="9"/>
        <v>48462.878000000012</v>
      </c>
    </row>
    <row r="40" spans="1:21" ht="13" x14ac:dyDescent="0.15">
      <c r="A40" s="27" t="s">
        <v>183</v>
      </c>
      <c r="B40" s="28">
        <v>46.1</v>
      </c>
      <c r="C40" s="27" t="s">
        <v>183</v>
      </c>
      <c r="D40" s="29">
        <v>354820</v>
      </c>
      <c r="E40" s="29">
        <v>376604719</v>
      </c>
      <c r="F40" s="28">
        <v>51.6</v>
      </c>
      <c r="G40" s="30">
        <v>1061.3969999999999</v>
      </c>
      <c r="H40" s="8">
        <f t="shared" si="10"/>
        <v>5.5</v>
      </c>
      <c r="I40" s="8" t="s">
        <v>566</v>
      </c>
      <c r="J40" s="8">
        <v>30</v>
      </c>
      <c r="K40" s="8">
        <v>5</v>
      </c>
      <c r="L40" s="8">
        <f t="shared" si="11"/>
        <v>11.100000000000001</v>
      </c>
      <c r="M40" s="8">
        <f t="shared" si="12"/>
        <v>5.5</v>
      </c>
      <c r="N40" s="10">
        <f t="shared" si="13"/>
        <v>1129814.1569999999</v>
      </c>
      <c r="O40" s="10">
        <f t="shared" si="14"/>
        <v>188302.35949999999</v>
      </c>
      <c r="P40" s="10">
        <f t="shared" si="15"/>
        <v>418031.23809000006</v>
      </c>
      <c r="Q40" s="10">
        <f t="shared" si="16"/>
        <v>207132.59544999999</v>
      </c>
      <c r="R40" s="10">
        <f t="shared" si="17"/>
        <v>1943280.3500399999</v>
      </c>
      <c r="S40" s="10">
        <f t="shared" si="18"/>
        <v>1943280.3500400002</v>
      </c>
      <c r="U40" s="50">
        <f t="shared" si="9"/>
        <v>49524.275000000009</v>
      </c>
    </row>
    <row r="41" spans="1:21" ht="13" x14ac:dyDescent="0.15">
      <c r="A41" s="27" t="s">
        <v>151</v>
      </c>
      <c r="B41" s="28">
        <v>44.3</v>
      </c>
      <c r="C41" s="27" t="s">
        <v>151</v>
      </c>
      <c r="D41" s="29">
        <v>358899</v>
      </c>
      <c r="E41" s="29">
        <v>2441596142</v>
      </c>
      <c r="F41" s="28">
        <v>95.9</v>
      </c>
      <c r="G41" s="30">
        <v>6803.01</v>
      </c>
      <c r="H41" s="8">
        <f t="shared" si="10"/>
        <v>51.600000000000009</v>
      </c>
      <c r="I41" s="8" t="s">
        <v>566</v>
      </c>
      <c r="J41" s="8">
        <v>30</v>
      </c>
      <c r="K41" s="8">
        <v>5</v>
      </c>
      <c r="L41" s="8">
        <f t="shared" si="11"/>
        <v>9.2999999999999972</v>
      </c>
      <c r="M41" s="8">
        <f t="shared" si="12"/>
        <v>51.600000000000009</v>
      </c>
      <c r="N41" s="10">
        <f t="shared" si="13"/>
        <v>7324788.426</v>
      </c>
      <c r="O41" s="10">
        <f t="shared" si="14"/>
        <v>1220798.071</v>
      </c>
      <c r="P41" s="10">
        <f t="shared" si="15"/>
        <v>2270684.4120599995</v>
      </c>
      <c r="Q41" s="10">
        <f t="shared" si="16"/>
        <v>12598636.092720002</v>
      </c>
      <c r="R41" s="10">
        <f t="shared" si="17"/>
        <v>23414907.001780003</v>
      </c>
      <c r="S41" s="10">
        <f t="shared" si="18"/>
        <v>23414907.001780003</v>
      </c>
      <c r="U41" s="50">
        <f t="shared" si="9"/>
        <v>56327.285000000011</v>
      </c>
    </row>
    <row r="42" spans="1:21" ht="13" x14ac:dyDescent="0.15">
      <c r="A42" s="23" t="s">
        <v>104</v>
      </c>
      <c r="B42" s="24">
        <v>45.2</v>
      </c>
      <c r="C42" s="23" t="s">
        <v>104</v>
      </c>
      <c r="D42" s="25">
        <v>365138</v>
      </c>
      <c r="E42" s="25">
        <v>661756634</v>
      </c>
      <c r="F42" s="24">
        <v>83.3</v>
      </c>
      <c r="G42" s="26">
        <v>1812.345</v>
      </c>
      <c r="H42" s="8">
        <f t="shared" si="10"/>
        <v>38.099999999999994</v>
      </c>
      <c r="I42" s="8" t="s">
        <v>566</v>
      </c>
      <c r="J42" s="8">
        <v>30</v>
      </c>
      <c r="K42" s="8">
        <v>5</v>
      </c>
      <c r="L42" s="8">
        <f t="shared" si="11"/>
        <v>10.200000000000003</v>
      </c>
      <c r="M42" s="8">
        <f t="shared" si="12"/>
        <v>38.099999999999994</v>
      </c>
      <c r="N42" s="10">
        <f t="shared" si="13"/>
        <v>1985269.902</v>
      </c>
      <c r="O42" s="10">
        <f t="shared" si="14"/>
        <v>330878.31699999998</v>
      </c>
      <c r="P42" s="10">
        <f t="shared" si="15"/>
        <v>674991.76668000023</v>
      </c>
      <c r="Q42" s="10">
        <f t="shared" si="16"/>
        <v>2521292.7755399998</v>
      </c>
      <c r="R42" s="10">
        <f t="shared" si="17"/>
        <v>5512432.7612200007</v>
      </c>
      <c r="S42" s="10">
        <f t="shared" si="18"/>
        <v>5512432.7612199998</v>
      </c>
      <c r="U42" s="50">
        <f t="shared" si="9"/>
        <v>58139.630000000012</v>
      </c>
    </row>
    <row r="43" spans="1:21" ht="13" x14ac:dyDescent="0.15">
      <c r="A43" s="23" t="s">
        <v>68</v>
      </c>
      <c r="B43" s="24">
        <v>44.5</v>
      </c>
      <c r="C43" s="23" t="s">
        <v>68</v>
      </c>
      <c r="D43" s="25">
        <v>370921</v>
      </c>
      <c r="E43" s="25">
        <v>716216528</v>
      </c>
      <c r="F43" s="24">
        <v>61.9</v>
      </c>
      <c r="G43" s="26">
        <v>1930.913</v>
      </c>
      <c r="H43" s="8">
        <f t="shared" si="10"/>
        <v>17.399999999999999</v>
      </c>
      <c r="I43" s="8" t="s">
        <v>566</v>
      </c>
      <c r="J43" s="8">
        <v>30</v>
      </c>
      <c r="K43" s="8">
        <v>5</v>
      </c>
      <c r="L43" s="8">
        <f t="shared" si="11"/>
        <v>9.5</v>
      </c>
      <c r="M43" s="8">
        <f t="shared" si="12"/>
        <v>17.399999999999999</v>
      </c>
      <c r="N43" s="10">
        <f t="shared" si="13"/>
        <v>2148649.5839999998</v>
      </c>
      <c r="O43" s="10">
        <f t="shared" si="14"/>
        <v>358108.26400000002</v>
      </c>
      <c r="P43" s="10">
        <f t="shared" si="15"/>
        <v>680405.70160000003</v>
      </c>
      <c r="Q43" s="10">
        <f t="shared" si="16"/>
        <v>1246216.7587199998</v>
      </c>
      <c r="R43" s="10">
        <f t="shared" si="17"/>
        <v>4433380.3083199989</v>
      </c>
      <c r="S43" s="10">
        <f t="shared" si="18"/>
        <v>4433380.3083199998</v>
      </c>
      <c r="U43" s="50">
        <f t="shared" si="9"/>
        <v>60070.543000000012</v>
      </c>
    </row>
    <row r="44" spans="1:21" ht="26" x14ac:dyDescent="0.15">
      <c r="A44" s="23" t="s">
        <v>74</v>
      </c>
      <c r="B44" s="24">
        <v>43.7</v>
      </c>
      <c r="C44" s="23" t="s">
        <v>74</v>
      </c>
      <c r="D44" s="25">
        <v>377930</v>
      </c>
      <c r="E44" s="25">
        <v>316464906</v>
      </c>
      <c r="F44" s="24">
        <v>117.2</v>
      </c>
      <c r="G44" s="24">
        <v>837.36400000000003</v>
      </c>
      <c r="H44" s="8">
        <f t="shared" si="10"/>
        <v>73.5</v>
      </c>
      <c r="I44" s="8" t="s">
        <v>566</v>
      </c>
      <c r="J44" s="8">
        <v>30</v>
      </c>
      <c r="K44" s="8">
        <v>5</v>
      </c>
      <c r="L44" s="8">
        <f t="shared" si="11"/>
        <v>8.7000000000000028</v>
      </c>
      <c r="M44" s="8">
        <f t="shared" si="12"/>
        <v>73.5</v>
      </c>
      <c r="N44" s="10">
        <f t="shared" si="13"/>
        <v>949394.71799999999</v>
      </c>
      <c r="O44" s="10">
        <f t="shared" si="14"/>
        <v>158232.45300000001</v>
      </c>
      <c r="P44" s="10">
        <f t="shared" si="15"/>
        <v>275324.4682200001</v>
      </c>
      <c r="Q44" s="10">
        <f t="shared" si="16"/>
        <v>2326017.0591000002</v>
      </c>
      <c r="R44" s="10">
        <f t="shared" si="17"/>
        <v>3708968.6983200004</v>
      </c>
      <c r="S44" s="10">
        <f t="shared" si="18"/>
        <v>3708968.6983200004</v>
      </c>
      <c r="U44" s="50">
        <f t="shared" si="9"/>
        <v>60907.907000000014</v>
      </c>
    </row>
    <row r="45" spans="1:21" ht="26" x14ac:dyDescent="0.15">
      <c r="A45" s="27" t="s">
        <v>69</v>
      </c>
      <c r="B45" s="28">
        <v>44.9</v>
      </c>
      <c r="C45" s="27" t="s">
        <v>69</v>
      </c>
      <c r="D45" s="29">
        <v>379294</v>
      </c>
      <c r="E45" s="29">
        <v>189788352</v>
      </c>
      <c r="F45" s="28">
        <v>98.5</v>
      </c>
      <c r="G45" s="28">
        <v>500.37299999999999</v>
      </c>
      <c r="H45" s="8">
        <f t="shared" si="10"/>
        <v>53.6</v>
      </c>
      <c r="I45" s="8" t="s">
        <v>566</v>
      </c>
      <c r="J45" s="8">
        <v>30</v>
      </c>
      <c r="K45" s="8">
        <v>5</v>
      </c>
      <c r="L45" s="8">
        <f t="shared" si="11"/>
        <v>9.8999999999999986</v>
      </c>
      <c r="M45" s="8">
        <f t="shared" si="12"/>
        <v>53.6</v>
      </c>
      <c r="N45" s="10">
        <f t="shared" si="13"/>
        <v>569365.05599999998</v>
      </c>
      <c r="O45" s="10">
        <f t="shared" si="14"/>
        <v>94894.176000000007</v>
      </c>
      <c r="P45" s="10">
        <f t="shared" si="15"/>
        <v>187890.46847999998</v>
      </c>
      <c r="Q45" s="10">
        <f t="shared" si="16"/>
        <v>1017265.5667200001</v>
      </c>
      <c r="R45" s="10">
        <f t="shared" si="17"/>
        <v>1869415.2672000001</v>
      </c>
      <c r="S45" s="10">
        <f t="shared" si="18"/>
        <v>1869415.2671999999</v>
      </c>
      <c r="U45" s="50">
        <f t="shared" si="9"/>
        <v>61408.280000000013</v>
      </c>
    </row>
    <row r="46" spans="1:21" ht="13" x14ac:dyDescent="0.15">
      <c r="A46" s="27" t="s">
        <v>105</v>
      </c>
      <c r="B46" s="28">
        <v>45.2</v>
      </c>
      <c r="C46" s="27" t="s">
        <v>105</v>
      </c>
      <c r="D46" s="29">
        <v>384684</v>
      </c>
      <c r="E46" s="29">
        <v>1322903812</v>
      </c>
      <c r="F46" s="28">
        <v>64</v>
      </c>
      <c r="G46" s="30">
        <v>3438.9319999999998</v>
      </c>
      <c r="H46" s="8">
        <f t="shared" si="10"/>
        <v>18.799999999999997</v>
      </c>
      <c r="I46" s="8" t="s">
        <v>566</v>
      </c>
      <c r="J46" s="8">
        <v>30</v>
      </c>
      <c r="K46" s="8">
        <v>5</v>
      </c>
      <c r="L46" s="8">
        <f t="shared" si="11"/>
        <v>10.200000000000003</v>
      </c>
      <c r="M46" s="8">
        <f t="shared" si="12"/>
        <v>18.799999999999997</v>
      </c>
      <c r="N46" s="10">
        <f t="shared" si="13"/>
        <v>3968711.4360000002</v>
      </c>
      <c r="O46" s="10">
        <f t="shared" si="14"/>
        <v>661451.90599999996</v>
      </c>
      <c r="P46" s="10">
        <f t="shared" si="15"/>
        <v>1349361.8882400002</v>
      </c>
      <c r="Q46" s="10">
        <f t="shared" si="16"/>
        <v>2487059.1665599993</v>
      </c>
      <c r="R46" s="10">
        <f t="shared" si="17"/>
        <v>8466584.3968000002</v>
      </c>
      <c r="S46" s="10">
        <f t="shared" si="18"/>
        <v>8466584.3968000002</v>
      </c>
      <c r="U46" s="50">
        <f t="shared" si="9"/>
        <v>64847.212000000014</v>
      </c>
    </row>
    <row r="47" spans="1:21" ht="26" x14ac:dyDescent="0.15">
      <c r="A47" s="27" t="s">
        <v>181</v>
      </c>
      <c r="B47" s="28">
        <v>44.1</v>
      </c>
      <c r="C47" s="27" t="s">
        <v>181</v>
      </c>
      <c r="D47" s="29">
        <v>385911</v>
      </c>
      <c r="E47" s="29">
        <v>279790404</v>
      </c>
      <c r="F47" s="28">
        <v>50.2</v>
      </c>
      <c r="G47" s="28">
        <v>725.01300000000003</v>
      </c>
      <c r="H47" s="8">
        <f t="shared" si="10"/>
        <v>6.1000000000000014</v>
      </c>
      <c r="I47" s="8" t="s">
        <v>566</v>
      </c>
      <c r="J47" s="8">
        <v>30</v>
      </c>
      <c r="K47" s="8">
        <v>5</v>
      </c>
      <c r="L47" s="8">
        <f t="shared" si="11"/>
        <v>9.1000000000000014</v>
      </c>
      <c r="M47" s="8">
        <f t="shared" si="12"/>
        <v>6.1000000000000014</v>
      </c>
      <c r="N47" s="10">
        <f t="shared" si="13"/>
        <v>839371.21200000006</v>
      </c>
      <c r="O47" s="10">
        <f t="shared" si="14"/>
        <v>139895.20199999999</v>
      </c>
      <c r="P47" s="10">
        <f t="shared" si="15"/>
        <v>254609.26764000006</v>
      </c>
      <c r="Q47" s="10">
        <f t="shared" si="16"/>
        <v>170672.14644000004</v>
      </c>
      <c r="R47" s="10">
        <f t="shared" si="17"/>
        <v>1404547.8280800001</v>
      </c>
      <c r="S47" s="10">
        <f t="shared" si="18"/>
        <v>1404547.8280800001</v>
      </c>
      <c r="U47" s="50">
        <f t="shared" si="9"/>
        <v>65572.22500000002</v>
      </c>
    </row>
    <row r="48" spans="1:21" ht="13" x14ac:dyDescent="0.15">
      <c r="A48" s="27" t="s">
        <v>39</v>
      </c>
      <c r="B48" s="28">
        <v>44.9</v>
      </c>
      <c r="C48" s="27" t="s">
        <v>39</v>
      </c>
      <c r="D48" s="29">
        <v>390962</v>
      </c>
      <c r="E48" s="29">
        <v>764667515</v>
      </c>
      <c r="F48" s="28">
        <v>53</v>
      </c>
      <c r="G48" s="30">
        <v>1955.8630000000001</v>
      </c>
      <c r="H48" s="8">
        <f t="shared" si="10"/>
        <v>8.1000000000000014</v>
      </c>
      <c r="I48" s="8" t="s">
        <v>566</v>
      </c>
      <c r="J48" s="8">
        <v>30</v>
      </c>
      <c r="K48" s="8">
        <v>5</v>
      </c>
      <c r="L48" s="8">
        <f t="shared" si="11"/>
        <v>9.8999999999999986</v>
      </c>
      <c r="M48" s="8">
        <f t="shared" si="12"/>
        <v>8.1000000000000014</v>
      </c>
      <c r="N48" s="10">
        <f t="shared" si="13"/>
        <v>2294002.5449999999</v>
      </c>
      <c r="O48" s="10">
        <f t="shared" si="14"/>
        <v>382333.75750000001</v>
      </c>
      <c r="P48" s="10">
        <f t="shared" si="15"/>
        <v>757020.83984999987</v>
      </c>
      <c r="Q48" s="10">
        <f t="shared" si="16"/>
        <v>619380.68715000013</v>
      </c>
      <c r="R48" s="10">
        <f t="shared" si="17"/>
        <v>4052737.8294999995</v>
      </c>
      <c r="S48" s="10">
        <f t="shared" si="18"/>
        <v>4052737.8295</v>
      </c>
      <c r="U48" s="50">
        <f t="shared" si="9"/>
        <v>67528.088000000018</v>
      </c>
    </row>
    <row r="49" spans="1:21" ht="13" x14ac:dyDescent="0.15">
      <c r="A49" s="27" t="s">
        <v>141</v>
      </c>
      <c r="B49" s="28">
        <v>44.4</v>
      </c>
      <c r="C49" s="27" t="s">
        <v>141</v>
      </c>
      <c r="D49" s="29">
        <v>395367</v>
      </c>
      <c r="E49" s="29">
        <v>1392980015</v>
      </c>
      <c r="F49" s="28">
        <v>73.400000000000006</v>
      </c>
      <c r="G49" s="30">
        <v>3523.259</v>
      </c>
      <c r="H49" s="8">
        <f t="shared" si="10"/>
        <v>29.000000000000007</v>
      </c>
      <c r="I49" s="8" t="s">
        <v>566</v>
      </c>
      <c r="J49" s="8">
        <v>30</v>
      </c>
      <c r="K49" s="8">
        <v>5</v>
      </c>
      <c r="L49" s="8">
        <f t="shared" si="11"/>
        <v>9.3999999999999986</v>
      </c>
      <c r="M49" s="8">
        <f t="shared" si="12"/>
        <v>29.000000000000007</v>
      </c>
      <c r="N49" s="10">
        <f t="shared" si="13"/>
        <v>4178940.0449999999</v>
      </c>
      <c r="O49" s="10">
        <f t="shared" si="14"/>
        <v>696490.00749999995</v>
      </c>
      <c r="P49" s="10">
        <f t="shared" si="15"/>
        <v>1309401.2140999998</v>
      </c>
      <c r="Q49" s="10">
        <f t="shared" si="16"/>
        <v>4039642.0435000006</v>
      </c>
      <c r="R49" s="10">
        <f t="shared" si="17"/>
        <v>10224473.3101</v>
      </c>
      <c r="S49" s="10">
        <f t="shared" si="18"/>
        <v>10224473.310100002</v>
      </c>
      <c r="U49" s="50">
        <f t="shared" si="9"/>
        <v>71051.347000000023</v>
      </c>
    </row>
    <row r="50" spans="1:21" ht="13" x14ac:dyDescent="0.15">
      <c r="A50" s="23" t="s">
        <v>112</v>
      </c>
      <c r="B50" s="24">
        <v>44.9</v>
      </c>
      <c r="C50" s="23" t="s">
        <v>112</v>
      </c>
      <c r="D50" s="25">
        <v>401001</v>
      </c>
      <c r="E50" s="25">
        <v>732095339</v>
      </c>
      <c r="F50" s="24">
        <v>50.6</v>
      </c>
      <c r="G50" s="26">
        <v>1825.6690000000001</v>
      </c>
      <c r="H50" s="8">
        <f t="shared" si="10"/>
        <v>5.7000000000000028</v>
      </c>
      <c r="I50" s="8" t="s">
        <v>566</v>
      </c>
      <c r="J50" s="8">
        <v>30</v>
      </c>
      <c r="K50" s="8">
        <v>5</v>
      </c>
      <c r="L50" s="8">
        <f t="shared" si="11"/>
        <v>9.8999999999999986</v>
      </c>
      <c r="M50" s="8">
        <f t="shared" si="12"/>
        <v>5.7000000000000028</v>
      </c>
      <c r="N50" s="10">
        <f t="shared" si="13"/>
        <v>2196286.017</v>
      </c>
      <c r="O50" s="10">
        <f t="shared" si="14"/>
        <v>366047.66950000002</v>
      </c>
      <c r="P50" s="10">
        <f t="shared" si="15"/>
        <v>724774.38561</v>
      </c>
      <c r="Q50" s="10">
        <f t="shared" si="16"/>
        <v>417294.34323000023</v>
      </c>
      <c r="R50" s="10">
        <f t="shared" si="17"/>
        <v>3704402.4153400003</v>
      </c>
      <c r="S50" s="10">
        <f t="shared" si="18"/>
        <v>3704402.4153400003</v>
      </c>
      <c r="U50" s="50">
        <f t="shared" si="9"/>
        <v>72877.016000000018</v>
      </c>
    </row>
    <row r="51" spans="1:21" ht="13" x14ac:dyDescent="0.15">
      <c r="A51" s="27" t="s">
        <v>137</v>
      </c>
      <c r="B51" s="28">
        <v>43.4</v>
      </c>
      <c r="C51" s="27" t="s">
        <v>137</v>
      </c>
      <c r="D51" s="29">
        <v>402428</v>
      </c>
      <c r="E51" s="29">
        <v>708930756</v>
      </c>
      <c r="F51" s="28">
        <v>79.2</v>
      </c>
      <c r="G51" s="30">
        <v>1761.634</v>
      </c>
      <c r="H51" s="8">
        <f t="shared" si="10"/>
        <v>35.800000000000004</v>
      </c>
      <c r="I51" s="8" t="s">
        <v>566</v>
      </c>
      <c r="J51" s="8">
        <v>30</v>
      </c>
      <c r="K51" s="8">
        <v>5</v>
      </c>
      <c r="L51" s="8">
        <f t="shared" si="11"/>
        <v>8.3999999999999986</v>
      </c>
      <c r="M51" s="8">
        <f t="shared" si="12"/>
        <v>35.800000000000004</v>
      </c>
      <c r="N51" s="10">
        <f t="shared" si="13"/>
        <v>2126792.2680000002</v>
      </c>
      <c r="O51" s="10">
        <f t="shared" si="14"/>
        <v>354465.37800000003</v>
      </c>
      <c r="P51" s="10">
        <f t="shared" si="15"/>
        <v>595501.83503999992</v>
      </c>
      <c r="Q51" s="10">
        <f t="shared" si="16"/>
        <v>2537972.1064800001</v>
      </c>
      <c r="R51" s="10">
        <f t="shared" si="17"/>
        <v>5614731.5875199996</v>
      </c>
      <c r="S51" s="10">
        <f t="shared" si="18"/>
        <v>5614731.5875200005</v>
      </c>
      <c r="U51" s="50">
        <f t="shared" si="9"/>
        <v>74638.650000000023</v>
      </c>
    </row>
    <row r="52" spans="1:21" ht="13" x14ac:dyDescent="0.15">
      <c r="A52" s="23" t="s">
        <v>46</v>
      </c>
      <c r="B52" s="24">
        <v>44.7</v>
      </c>
      <c r="C52" s="23" t="s">
        <v>46</v>
      </c>
      <c r="D52" s="25">
        <v>403513</v>
      </c>
      <c r="E52" s="25">
        <v>1425259301</v>
      </c>
      <c r="F52" s="24">
        <v>55.3</v>
      </c>
      <c r="G52" s="26">
        <v>3532.13</v>
      </c>
      <c r="H52" s="8">
        <f t="shared" si="10"/>
        <v>10.599999999999994</v>
      </c>
      <c r="I52" s="8" t="s">
        <v>566</v>
      </c>
      <c r="J52" s="8">
        <v>30</v>
      </c>
      <c r="K52" s="8">
        <v>5</v>
      </c>
      <c r="L52" s="8">
        <f t="shared" si="11"/>
        <v>9.7000000000000028</v>
      </c>
      <c r="M52" s="8">
        <f t="shared" si="12"/>
        <v>10.599999999999994</v>
      </c>
      <c r="N52" s="10">
        <f t="shared" si="13"/>
        <v>4275777.9029999999</v>
      </c>
      <c r="O52" s="10">
        <f t="shared" si="14"/>
        <v>712629.65049999999</v>
      </c>
      <c r="P52" s="10">
        <f t="shared" si="15"/>
        <v>1382501.5219700004</v>
      </c>
      <c r="Q52" s="10">
        <f t="shared" si="16"/>
        <v>1510774.8590599992</v>
      </c>
      <c r="R52" s="10">
        <f t="shared" si="17"/>
        <v>7881683.9345299993</v>
      </c>
      <c r="S52" s="10">
        <f t="shared" si="18"/>
        <v>7881683.9345300002</v>
      </c>
      <c r="U52" s="50">
        <f t="shared" si="9"/>
        <v>78170.780000000028</v>
      </c>
    </row>
    <row r="53" spans="1:21" ht="13" x14ac:dyDescent="0.15">
      <c r="A53" s="23" t="s">
        <v>150</v>
      </c>
      <c r="B53" s="24">
        <v>45.3</v>
      </c>
      <c r="C53" s="23" t="s">
        <v>150</v>
      </c>
      <c r="D53" s="25">
        <v>411564</v>
      </c>
      <c r="E53" s="25">
        <v>1265067816</v>
      </c>
      <c r="F53" s="24">
        <v>59.7</v>
      </c>
      <c r="G53" s="26">
        <v>3073.808</v>
      </c>
      <c r="H53" s="8">
        <f t="shared" si="10"/>
        <v>14.400000000000006</v>
      </c>
      <c r="I53" s="8" t="s">
        <v>566</v>
      </c>
      <c r="J53" s="8">
        <v>30</v>
      </c>
      <c r="K53" s="8">
        <v>5</v>
      </c>
      <c r="L53" s="8">
        <f t="shared" si="11"/>
        <v>10.299999999999997</v>
      </c>
      <c r="M53" s="8">
        <f t="shared" si="12"/>
        <v>14.400000000000006</v>
      </c>
      <c r="N53" s="10">
        <f t="shared" si="13"/>
        <v>3795203.4479999999</v>
      </c>
      <c r="O53" s="10">
        <f t="shared" si="14"/>
        <v>632533.90800000005</v>
      </c>
      <c r="P53" s="10">
        <f t="shared" si="15"/>
        <v>1303019.8504799998</v>
      </c>
      <c r="Q53" s="10">
        <f t="shared" si="16"/>
        <v>1821697.6550400006</v>
      </c>
      <c r="R53" s="10">
        <f t="shared" si="17"/>
        <v>7552454.8615199998</v>
      </c>
      <c r="S53" s="10">
        <f t="shared" si="18"/>
        <v>7552454.8615199998</v>
      </c>
      <c r="U53" s="50">
        <f t="shared" si="9"/>
        <v>81244.588000000032</v>
      </c>
    </row>
    <row r="54" spans="1:21" ht="26" x14ac:dyDescent="0.15">
      <c r="A54" s="27" t="s">
        <v>147</v>
      </c>
      <c r="B54" s="28">
        <v>43.4</v>
      </c>
      <c r="C54" s="27" t="s">
        <v>147</v>
      </c>
      <c r="D54" s="29">
        <v>417437</v>
      </c>
      <c r="E54" s="29">
        <v>292409773</v>
      </c>
      <c r="F54" s="28">
        <v>103.3</v>
      </c>
      <c r="G54" s="28">
        <v>700.48900000000003</v>
      </c>
      <c r="H54" s="8">
        <f t="shared" si="10"/>
        <v>59.9</v>
      </c>
      <c r="I54" s="8" t="s">
        <v>566</v>
      </c>
      <c r="J54" s="8">
        <v>30</v>
      </c>
      <c r="K54" s="8">
        <v>5</v>
      </c>
      <c r="L54" s="8">
        <f t="shared" si="11"/>
        <v>8.3999999999999986</v>
      </c>
      <c r="M54" s="8">
        <f t="shared" si="12"/>
        <v>59.9</v>
      </c>
      <c r="N54" s="10">
        <f t="shared" si="13"/>
        <v>877229.31900000002</v>
      </c>
      <c r="O54" s="10">
        <f t="shared" si="14"/>
        <v>146204.88649999999</v>
      </c>
      <c r="P54" s="10">
        <f t="shared" si="15"/>
        <v>245624.20931999999</v>
      </c>
      <c r="Q54" s="10">
        <f t="shared" si="16"/>
        <v>1751534.54027</v>
      </c>
      <c r="R54" s="10">
        <f t="shared" si="17"/>
        <v>3020592.9550900003</v>
      </c>
      <c r="S54" s="10">
        <f t="shared" si="18"/>
        <v>3020592.9550899998</v>
      </c>
      <c r="U54" s="50">
        <f t="shared" si="9"/>
        <v>81945.077000000034</v>
      </c>
    </row>
    <row r="55" spans="1:21" ht="13" x14ac:dyDescent="0.15">
      <c r="A55" s="23" t="s">
        <v>28</v>
      </c>
      <c r="B55" s="24">
        <v>45</v>
      </c>
      <c r="C55" s="23" t="s">
        <v>28</v>
      </c>
      <c r="D55" s="25">
        <v>420587</v>
      </c>
      <c r="E55" s="25">
        <v>367946861</v>
      </c>
      <c r="F55" s="24">
        <v>93.6</v>
      </c>
      <c r="G55" s="24">
        <v>874.84100000000001</v>
      </c>
      <c r="H55" s="8">
        <f t="shared" si="10"/>
        <v>48.599999999999994</v>
      </c>
      <c r="I55" s="8" t="s">
        <v>566</v>
      </c>
      <c r="J55" s="8">
        <v>30</v>
      </c>
      <c r="K55" s="8">
        <v>5</v>
      </c>
      <c r="L55" s="8">
        <f t="shared" si="11"/>
        <v>10</v>
      </c>
      <c r="M55" s="8">
        <f t="shared" si="12"/>
        <v>48.599999999999994</v>
      </c>
      <c r="N55" s="10">
        <f t="shared" si="13"/>
        <v>1103840.5830000001</v>
      </c>
      <c r="O55" s="10">
        <f t="shared" si="14"/>
        <v>183973.43049999999</v>
      </c>
      <c r="P55" s="10">
        <f t="shared" si="15"/>
        <v>367946.86099999998</v>
      </c>
      <c r="Q55" s="10">
        <f t="shared" si="16"/>
        <v>1788221.74446</v>
      </c>
      <c r="R55" s="10">
        <f t="shared" si="17"/>
        <v>3443982.6189600001</v>
      </c>
      <c r="S55" s="10">
        <f t="shared" si="18"/>
        <v>3443982.6189599996</v>
      </c>
      <c r="U55" s="50">
        <f t="shared" si="9"/>
        <v>82819.918000000034</v>
      </c>
    </row>
    <row r="56" spans="1:21" ht="13" x14ac:dyDescent="0.15">
      <c r="A56" s="23" t="s">
        <v>24</v>
      </c>
      <c r="B56" s="24">
        <v>44.5</v>
      </c>
      <c r="C56" s="23" t="s">
        <v>24</v>
      </c>
      <c r="D56" s="25">
        <v>427977</v>
      </c>
      <c r="E56" s="25">
        <v>722076815</v>
      </c>
      <c r="F56" s="24">
        <v>65.099999999999994</v>
      </c>
      <c r="G56" s="26">
        <v>1687.1859999999999</v>
      </c>
      <c r="H56" s="8">
        <f t="shared" si="10"/>
        <v>20.599999999999994</v>
      </c>
      <c r="I56" s="8" t="s">
        <v>566</v>
      </c>
      <c r="J56" s="8">
        <v>30</v>
      </c>
      <c r="K56" s="8">
        <v>5</v>
      </c>
      <c r="L56" s="8">
        <f t="shared" si="11"/>
        <v>9.5</v>
      </c>
      <c r="M56" s="8">
        <f t="shared" si="12"/>
        <v>20.599999999999994</v>
      </c>
      <c r="N56" s="10">
        <f t="shared" si="13"/>
        <v>2166230.4449999998</v>
      </c>
      <c r="O56" s="10">
        <f t="shared" si="14"/>
        <v>361038.40749999997</v>
      </c>
      <c r="P56" s="10">
        <f t="shared" si="15"/>
        <v>685972.97424999997</v>
      </c>
      <c r="Q56" s="10">
        <f t="shared" si="16"/>
        <v>1487478.2388999995</v>
      </c>
      <c r="R56" s="10">
        <f t="shared" si="17"/>
        <v>4700720.0656499993</v>
      </c>
      <c r="S56" s="10">
        <f t="shared" si="18"/>
        <v>4700720.0656499993</v>
      </c>
      <c r="U56" s="50">
        <f t="shared" si="9"/>
        <v>84507.104000000036</v>
      </c>
    </row>
    <row r="57" spans="1:21" ht="13" x14ac:dyDescent="0.15">
      <c r="A57" s="23" t="s">
        <v>72</v>
      </c>
      <c r="B57" s="24">
        <v>44.8</v>
      </c>
      <c r="C57" s="23" t="s">
        <v>72</v>
      </c>
      <c r="D57" s="25">
        <v>431897</v>
      </c>
      <c r="E57" s="25">
        <v>2010454273</v>
      </c>
      <c r="F57" s="24">
        <v>62.9</v>
      </c>
      <c r="G57" s="26">
        <v>4654.9440000000004</v>
      </c>
      <c r="H57" s="8">
        <f t="shared" si="10"/>
        <v>18.100000000000001</v>
      </c>
      <c r="I57" s="8" t="s">
        <v>566</v>
      </c>
      <c r="J57" s="8">
        <v>30</v>
      </c>
      <c r="K57" s="8">
        <v>5</v>
      </c>
      <c r="L57" s="8">
        <f t="shared" si="11"/>
        <v>9.7999999999999972</v>
      </c>
      <c r="M57" s="8">
        <f t="shared" si="12"/>
        <v>18.100000000000001</v>
      </c>
      <c r="N57" s="10">
        <f t="shared" si="13"/>
        <v>6031362.8190000001</v>
      </c>
      <c r="O57" s="10">
        <f t="shared" si="14"/>
        <v>1005227.1365</v>
      </c>
      <c r="P57" s="10">
        <f t="shared" si="15"/>
        <v>1970245.1875399994</v>
      </c>
      <c r="Q57" s="10">
        <f t="shared" si="16"/>
        <v>3638922.2341300002</v>
      </c>
      <c r="R57" s="10">
        <f t="shared" si="17"/>
        <v>12645757.37717</v>
      </c>
      <c r="S57" s="10">
        <f t="shared" si="18"/>
        <v>12645757.37717</v>
      </c>
      <c r="U57" s="50">
        <f t="shared" si="9"/>
        <v>89162.048000000039</v>
      </c>
    </row>
    <row r="58" spans="1:21" ht="26" x14ac:dyDescent="0.15">
      <c r="A58" s="23" t="s">
        <v>162</v>
      </c>
      <c r="B58" s="24">
        <v>44.6</v>
      </c>
      <c r="C58" s="23" t="s">
        <v>162</v>
      </c>
      <c r="D58" s="25">
        <v>432607</v>
      </c>
      <c r="E58" s="25">
        <v>394970408</v>
      </c>
      <c r="F58" s="24">
        <v>91.7</v>
      </c>
      <c r="G58" s="24">
        <v>913</v>
      </c>
      <c r="H58" s="8">
        <f t="shared" si="10"/>
        <v>47.1</v>
      </c>
      <c r="I58" s="8" t="s">
        <v>566</v>
      </c>
      <c r="J58" s="8">
        <v>30</v>
      </c>
      <c r="K58" s="8">
        <v>5</v>
      </c>
      <c r="L58" s="8">
        <f t="shared" si="11"/>
        <v>9.6000000000000014</v>
      </c>
      <c r="M58" s="8">
        <f t="shared" si="12"/>
        <v>47.1</v>
      </c>
      <c r="N58" s="10">
        <f t="shared" si="13"/>
        <v>1184911.2239999999</v>
      </c>
      <c r="O58" s="10">
        <f t="shared" si="14"/>
        <v>197485.204</v>
      </c>
      <c r="P58" s="10">
        <f t="shared" si="15"/>
        <v>379171.59168000007</v>
      </c>
      <c r="Q58" s="10">
        <f t="shared" si="16"/>
        <v>1860310.6216799999</v>
      </c>
      <c r="R58" s="10">
        <f t="shared" si="17"/>
        <v>3621878.6413599998</v>
      </c>
      <c r="S58" s="10">
        <f t="shared" si="18"/>
        <v>3621878.6413599998</v>
      </c>
      <c r="U58" s="50">
        <f t="shared" si="9"/>
        <v>90075.048000000039</v>
      </c>
    </row>
    <row r="59" spans="1:21" ht="13" x14ac:dyDescent="0.15">
      <c r="A59" s="23" t="s">
        <v>84</v>
      </c>
      <c r="B59" s="24">
        <v>45</v>
      </c>
      <c r="C59" s="23" t="s">
        <v>84</v>
      </c>
      <c r="D59" s="25">
        <v>433459</v>
      </c>
      <c r="E59" s="25">
        <v>659489486</v>
      </c>
      <c r="F59" s="24">
        <v>64.5</v>
      </c>
      <c r="G59" s="26">
        <v>1521.4570000000001</v>
      </c>
      <c r="H59" s="8">
        <f t="shared" si="10"/>
        <v>19.5</v>
      </c>
      <c r="I59" s="8" t="s">
        <v>566</v>
      </c>
      <c r="J59" s="8">
        <v>30</v>
      </c>
      <c r="K59" s="8">
        <v>5</v>
      </c>
      <c r="L59" s="8">
        <f t="shared" si="11"/>
        <v>10</v>
      </c>
      <c r="M59" s="8">
        <f t="shared" si="12"/>
        <v>19.5</v>
      </c>
      <c r="N59" s="10">
        <f t="shared" si="13"/>
        <v>1978468.4580000001</v>
      </c>
      <c r="O59" s="10">
        <f t="shared" si="14"/>
        <v>329744.74300000002</v>
      </c>
      <c r="P59" s="10">
        <f t="shared" si="15"/>
        <v>659489.48600000003</v>
      </c>
      <c r="Q59" s="10">
        <f t="shared" si="16"/>
        <v>1286004.4976999999</v>
      </c>
      <c r="R59" s="10">
        <f t="shared" si="17"/>
        <v>4253707.1847000001</v>
      </c>
      <c r="S59" s="10">
        <f t="shared" si="18"/>
        <v>4253707.1847000001</v>
      </c>
      <c r="U59" s="50">
        <f t="shared" si="9"/>
        <v>91596.505000000034</v>
      </c>
    </row>
    <row r="60" spans="1:21" ht="13" x14ac:dyDescent="0.15">
      <c r="A60" s="23" t="s">
        <v>140</v>
      </c>
      <c r="B60" s="24">
        <v>44.4</v>
      </c>
      <c r="C60" s="23" t="s">
        <v>140</v>
      </c>
      <c r="D60" s="25">
        <v>441049</v>
      </c>
      <c r="E60" s="25">
        <v>416724708</v>
      </c>
      <c r="F60" s="24">
        <v>54.2</v>
      </c>
      <c r="G60" s="24">
        <v>944.85</v>
      </c>
      <c r="H60" s="8">
        <f t="shared" si="10"/>
        <v>9.8000000000000043</v>
      </c>
      <c r="I60" s="8" t="s">
        <v>566</v>
      </c>
      <c r="J60" s="8">
        <v>30</v>
      </c>
      <c r="K60" s="8">
        <v>5</v>
      </c>
      <c r="L60" s="8">
        <f t="shared" si="11"/>
        <v>9.3999999999999986</v>
      </c>
      <c r="M60" s="8">
        <f t="shared" si="12"/>
        <v>9.8000000000000043</v>
      </c>
      <c r="N60" s="10">
        <f t="shared" si="13"/>
        <v>1250174.1240000001</v>
      </c>
      <c r="O60" s="10">
        <f t="shared" si="14"/>
        <v>208362.35399999999</v>
      </c>
      <c r="P60" s="10">
        <f t="shared" si="15"/>
        <v>391721.22551999992</v>
      </c>
      <c r="Q60" s="10">
        <f t="shared" si="16"/>
        <v>408390.21384000021</v>
      </c>
      <c r="R60" s="10">
        <f t="shared" si="17"/>
        <v>2258647.9173600003</v>
      </c>
      <c r="S60" s="10">
        <f t="shared" si="18"/>
        <v>2258647.9173600003</v>
      </c>
      <c r="U60" s="50">
        <f t="shared" si="9"/>
        <v>92541.35500000004</v>
      </c>
    </row>
    <row r="61" spans="1:21" ht="13" x14ac:dyDescent="0.15">
      <c r="A61" s="23" t="s">
        <v>116</v>
      </c>
      <c r="B61" s="24">
        <v>43.3</v>
      </c>
      <c r="C61" s="23" t="s">
        <v>116</v>
      </c>
      <c r="D61" s="25">
        <v>445400</v>
      </c>
      <c r="E61" s="25">
        <v>338411426</v>
      </c>
      <c r="F61" s="24">
        <v>91.8</v>
      </c>
      <c r="G61" s="24">
        <v>759.79300000000001</v>
      </c>
      <c r="H61" s="8">
        <f t="shared" si="10"/>
        <v>48.5</v>
      </c>
      <c r="I61" s="8" t="s">
        <v>566</v>
      </c>
      <c r="J61" s="8">
        <v>30</v>
      </c>
      <c r="K61" s="8">
        <v>5</v>
      </c>
      <c r="L61" s="8">
        <f t="shared" si="11"/>
        <v>8.2999999999999972</v>
      </c>
      <c r="M61" s="8">
        <f t="shared" si="12"/>
        <v>48.5</v>
      </c>
      <c r="N61" s="10">
        <f t="shared" si="13"/>
        <v>1015234.278</v>
      </c>
      <c r="O61" s="10">
        <f t="shared" si="14"/>
        <v>169205.71299999999</v>
      </c>
      <c r="P61" s="10">
        <f t="shared" si="15"/>
        <v>280881.48357999994</v>
      </c>
      <c r="Q61" s="10">
        <f t="shared" si="16"/>
        <v>1641295.4161</v>
      </c>
      <c r="R61" s="10">
        <f t="shared" si="17"/>
        <v>3106616.8906800002</v>
      </c>
      <c r="S61" s="10">
        <f t="shared" si="18"/>
        <v>3106616.8906799997</v>
      </c>
      <c r="U61" s="50">
        <f t="shared" si="9"/>
        <v>93301.148000000045</v>
      </c>
    </row>
    <row r="62" spans="1:21" ht="13" x14ac:dyDescent="0.15">
      <c r="A62" s="27" t="s">
        <v>47</v>
      </c>
      <c r="B62" s="28">
        <v>45</v>
      </c>
      <c r="C62" s="27" t="s">
        <v>47</v>
      </c>
      <c r="D62" s="29">
        <v>446906</v>
      </c>
      <c r="E62" s="29">
        <v>891230428</v>
      </c>
      <c r="F62" s="28">
        <v>57</v>
      </c>
      <c r="G62" s="30">
        <v>1994.223</v>
      </c>
      <c r="H62" s="8">
        <f t="shared" si="10"/>
        <v>12</v>
      </c>
      <c r="I62" s="8" t="s">
        <v>566</v>
      </c>
      <c r="J62" s="8">
        <v>30</v>
      </c>
      <c r="K62" s="8">
        <v>5</v>
      </c>
      <c r="L62" s="8">
        <f t="shared" si="11"/>
        <v>10</v>
      </c>
      <c r="M62" s="8">
        <f t="shared" si="12"/>
        <v>12</v>
      </c>
      <c r="N62" s="10">
        <f t="shared" si="13"/>
        <v>2673691.284</v>
      </c>
      <c r="O62" s="10">
        <f t="shared" si="14"/>
        <v>445615.21399999998</v>
      </c>
      <c r="P62" s="10">
        <f t="shared" si="15"/>
        <v>891230.42799999996</v>
      </c>
      <c r="Q62" s="10">
        <f t="shared" si="16"/>
        <v>1069476.5135999999</v>
      </c>
      <c r="R62" s="10">
        <f t="shared" si="17"/>
        <v>5080013.4396000002</v>
      </c>
      <c r="S62" s="10">
        <f t="shared" si="18"/>
        <v>5080013.4396000002</v>
      </c>
      <c r="U62" s="50">
        <f t="shared" si="9"/>
        <v>95295.371000000043</v>
      </c>
    </row>
    <row r="63" spans="1:21" ht="13" x14ac:dyDescent="0.15">
      <c r="A63" s="23" t="s">
        <v>178</v>
      </c>
      <c r="B63" s="24">
        <v>45.1</v>
      </c>
      <c r="C63" s="23" t="s">
        <v>178</v>
      </c>
      <c r="D63" s="25">
        <v>447276</v>
      </c>
      <c r="E63" s="25">
        <v>1231513657</v>
      </c>
      <c r="F63" s="24">
        <v>54.9</v>
      </c>
      <c r="G63" s="26">
        <v>2753.3609999999999</v>
      </c>
      <c r="H63" s="8">
        <f t="shared" si="10"/>
        <v>9.7999999999999972</v>
      </c>
      <c r="I63" s="8" t="s">
        <v>566</v>
      </c>
      <c r="J63" s="8">
        <v>30</v>
      </c>
      <c r="K63" s="8">
        <v>5</v>
      </c>
      <c r="L63" s="8">
        <f t="shared" si="11"/>
        <v>10.100000000000001</v>
      </c>
      <c r="M63" s="8">
        <f t="shared" si="12"/>
        <v>9.7999999999999972</v>
      </c>
      <c r="N63" s="10">
        <f t="shared" si="13"/>
        <v>3694540.9709999999</v>
      </c>
      <c r="O63" s="10">
        <f t="shared" si="14"/>
        <v>615756.82849999995</v>
      </c>
      <c r="P63" s="10">
        <f t="shared" si="15"/>
        <v>1243828.7935700002</v>
      </c>
      <c r="Q63" s="10">
        <f t="shared" si="16"/>
        <v>1206883.3838599997</v>
      </c>
      <c r="R63" s="10">
        <f t="shared" si="17"/>
        <v>6761009.9769299999</v>
      </c>
      <c r="S63" s="10">
        <f t="shared" si="18"/>
        <v>6761009.9769299999</v>
      </c>
      <c r="U63" s="50">
        <f t="shared" si="9"/>
        <v>98048.732000000047</v>
      </c>
    </row>
    <row r="64" spans="1:21" ht="13" x14ac:dyDescent="0.15">
      <c r="A64" s="23" t="s">
        <v>14</v>
      </c>
      <c r="B64" s="24">
        <v>44.5</v>
      </c>
      <c r="C64" s="23" t="s">
        <v>14</v>
      </c>
      <c r="D64" s="25">
        <v>453445</v>
      </c>
      <c r="E64" s="25">
        <v>1072123096</v>
      </c>
      <c r="F64" s="24">
        <v>63.6</v>
      </c>
      <c r="G64" s="26">
        <v>2364.395</v>
      </c>
      <c r="H64" s="8">
        <f t="shared" si="10"/>
        <v>19.100000000000001</v>
      </c>
      <c r="I64" s="8" t="s">
        <v>566</v>
      </c>
      <c r="J64" s="8">
        <v>30</v>
      </c>
      <c r="K64" s="8">
        <v>5</v>
      </c>
      <c r="L64" s="8">
        <f t="shared" si="11"/>
        <v>9.5</v>
      </c>
      <c r="M64" s="8">
        <f t="shared" si="12"/>
        <v>19.100000000000001</v>
      </c>
      <c r="N64" s="10">
        <f t="shared" si="13"/>
        <v>3216369.2880000002</v>
      </c>
      <c r="O64" s="10">
        <f t="shared" si="14"/>
        <v>536061.54799999995</v>
      </c>
      <c r="P64" s="10">
        <f t="shared" si="15"/>
        <v>1018516.9412</v>
      </c>
      <c r="Q64" s="10">
        <f t="shared" si="16"/>
        <v>2047755.1133600003</v>
      </c>
      <c r="R64" s="10">
        <f t="shared" si="17"/>
        <v>6818702.8905600011</v>
      </c>
      <c r="S64" s="10">
        <f t="shared" si="18"/>
        <v>6818702.8905600002</v>
      </c>
      <c r="U64" s="50">
        <f t="shared" si="9"/>
        <v>100413.12700000005</v>
      </c>
    </row>
    <row r="65" spans="1:22" ht="13" x14ac:dyDescent="0.15">
      <c r="A65" s="23" t="s">
        <v>52</v>
      </c>
      <c r="B65" s="24">
        <v>44.8</v>
      </c>
      <c r="C65" s="23" t="s">
        <v>52</v>
      </c>
      <c r="D65" s="25">
        <v>454725</v>
      </c>
      <c r="E65" s="25">
        <v>620941603</v>
      </c>
      <c r="F65" s="24">
        <v>59.6</v>
      </c>
      <c r="G65" s="26">
        <v>1365.5319999999999</v>
      </c>
      <c r="H65" s="8">
        <f t="shared" si="10"/>
        <v>14.800000000000004</v>
      </c>
      <c r="I65" s="8" t="s">
        <v>566</v>
      </c>
      <c r="J65" s="8">
        <v>30</v>
      </c>
      <c r="K65" s="8">
        <v>5</v>
      </c>
      <c r="L65" s="8">
        <f t="shared" si="11"/>
        <v>9.7999999999999972</v>
      </c>
      <c r="M65" s="8">
        <f t="shared" si="12"/>
        <v>14.800000000000004</v>
      </c>
      <c r="N65" s="10">
        <f t="shared" si="13"/>
        <v>1862824.8089999999</v>
      </c>
      <c r="O65" s="10">
        <f t="shared" si="14"/>
        <v>310470.8015</v>
      </c>
      <c r="P65" s="10">
        <f t="shared" si="15"/>
        <v>608522.77093999984</v>
      </c>
      <c r="Q65" s="10">
        <f t="shared" si="16"/>
        <v>918993.57244000037</v>
      </c>
      <c r="R65" s="10">
        <f t="shared" si="17"/>
        <v>3700811.9538799999</v>
      </c>
      <c r="S65" s="10">
        <f t="shared" si="18"/>
        <v>3700811.9538800004</v>
      </c>
      <c r="U65" s="50">
        <f t="shared" si="9"/>
        <v>101778.65900000006</v>
      </c>
    </row>
    <row r="66" spans="1:22" ht="26" x14ac:dyDescent="0.15">
      <c r="A66" s="23" t="s">
        <v>18</v>
      </c>
      <c r="B66" s="24">
        <v>44.4</v>
      </c>
      <c r="C66" s="23" t="s">
        <v>18</v>
      </c>
      <c r="D66" s="25">
        <v>455281</v>
      </c>
      <c r="E66" s="25">
        <v>1247434361</v>
      </c>
      <c r="F66" s="24">
        <v>78.7</v>
      </c>
      <c r="G66" s="26">
        <v>2739.9209999999998</v>
      </c>
      <c r="H66" s="8">
        <f t="shared" si="10"/>
        <v>34.300000000000004</v>
      </c>
      <c r="I66" s="8" t="s">
        <v>566</v>
      </c>
      <c r="J66" s="8">
        <v>30</v>
      </c>
      <c r="K66" s="8">
        <v>5</v>
      </c>
      <c r="L66" s="8">
        <f t="shared" si="11"/>
        <v>9.3999999999999986</v>
      </c>
      <c r="M66" s="8">
        <f t="shared" si="12"/>
        <v>34.300000000000004</v>
      </c>
      <c r="N66" s="10">
        <f t="shared" si="13"/>
        <v>3742303.0830000001</v>
      </c>
      <c r="O66" s="10">
        <f t="shared" si="14"/>
        <v>623717.18050000002</v>
      </c>
      <c r="P66" s="10">
        <f t="shared" si="15"/>
        <v>1172588.2993399997</v>
      </c>
      <c r="Q66" s="10">
        <f t="shared" si="16"/>
        <v>4278699.8582300004</v>
      </c>
      <c r="R66" s="10">
        <f t="shared" si="17"/>
        <v>9817308.4210700002</v>
      </c>
      <c r="S66" s="10">
        <f t="shared" si="18"/>
        <v>9817308.4210700002</v>
      </c>
      <c r="U66" s="50">
        <f t="shared" si="9"/>
        <v>104518.58000000006</v>
      </c>
    </row>
    <row r="67" spans="1:22" ht="13" x14ac:dyDescent="0.15">
      <c r="A67" s="23" t="s">
        <v>108</v>
      </c>
      <c r="B67" s="24">
        <v>44.9</v>
      </c>
      <c r="C67" s="23" t="s">
        <v>108</v>
      </c>
      <c r="D67" s="25">
        <v>459244</v>
      </c>
      <c r="E67" s="25">
        <v>950952021</v>
      </c>
      <c r="F67" s="24">
        <v>62.2</v>
      </c>
      <c r="G67" s="26">
        <v>2070.6889999999999</v>
      </c>
      <c r="H67" s="8">
        <f t="shared" si="10"/>
        <v>17.300000000000004</v>
      </c>
      <c r="I67" s="8" t="s">
        <v>566</v>
      </c>
      <c r="J67" s="8">
        <v>30</v>
      </c>
      <c r="K67" s="8">
        <v>5</v>
      </c>
      <c r="L67" s="8">
        <f t="shared" si="11"/>
        <v>9.8999999999999986</v>
      </c>
      <c r="M67" s="8">
        <f t="shared" si="12"/>
        <v>17.300000000000004</v>
      </c>
      <c r="N67" s="10">
        <f t="shared" si="13"/>
        <v>2852856.0630000001</v>
      </c>
      <c r="O67" s="10">
        <f t="shared" si="14"/>
        <v>475476.01049999997</v>
      </c>
      <c r="P67" s="10">
        <f t="shared" si="15"/>
        <v>941442.50078999973</v>
      </c>
      <c r="Q67" s="10">
        <f t="shared" si="16"/>
        <v>1645146.9963300005</v>
      </c>
      <c r="R67" s="10">
        <f t="shared" si="17"/>
        <v>5914921.5706200004</v>
      </c>
      <c r="S67" s="10">
        <f t="shared" si="18"/>
        <v>5914921.5706200004</v>
      </c>
      <c r="U67" s="50">
        <f t="shared" si="9"/>
        <v>106589.26900000006</v>
      </c>
    </row>
    <row r="68" spans="1:22" ht="26" x14ac:dyDescent="0.15">
      <c r="A68" s="23" t="s">
        <v>182</v>
      </c>
      <c r="B68" s="24">
        <v>43.5</v>
      </c>
      <c r="C68" s="23" t="s">
        <v>182</v>
      </c>
      <c r="D68" s="25">
        <v>462956</v>
      </c>
      <c r="E68" s="25">
        <v>355637044</v>
      </c>
      <c r="F68" s="24">
        <v>90.5</v>
      </c>
      <c r="G68" s="24">
        <v>768.18799999999999</v>
      </c>
      <c r="H68" s="8">
        <f t="shared" si="10"/>
        <v>47</v>
      </c>
      <c r="I68" s="8" t="s">
        <v>566</v>
      </c>
      <c r="J68" s="8">
        <v>30</v>
      </c>
      <c r="K68" s="8">
        <v>5</v>
      </c>
      <c r="L68" s="8">
        <f t="shared" si="11"/>
        <v>8.5</v>
      </c>
      <c r="M68" s="8">
        <f t="shared" si="12"/>
        <v>47</v>
      </c>
      <c r="N68" s="10">
        <f t="shared" si="13"/>
        <v>1066911.132</v>
      </c>
      <c r="O68" s="10">
        <f t="shared" si="14"/>
        <v>177818.522</v>
      </c>
      <c r="P68" s="10">
        <f t="shared" si="15"/>
        <v>302291.48739999998</v>
      </c>
      <c r="Q68" s="10">
        <f t="shared" si="16"/>
        <v>1671494.1068</v>
      </c>
      <c r="R68" s="10">
        <f t="shared" si="17"/>
        <v>3218515.2482000003</v>
      </c>
      <c r="S68" s="10">
        <f t="shared" si="18"/>
        <v>3218515.2481999998</v>
      </c>
      <c r="U68" s="50">
        <f t="shared" si="9"/>
        <v>107357.45700000005</v>
      </c>
    </row>
    <row r="69" spans="1:22" ht="26" x14ac:dyDescent="0.15">
      <c r="A69" s="23" t="s">
        <v>64</v>
      </c>
      <c r="B69" s="24">
        <v>43.8</v>
      </c>
      <c r="C69" s="23" t="s">
        <v>64</v>
      </c>
      <c r="D69" s="25">
        <v>467239</v>
      </c>
      <c r="E69" s="25">
        <v>1063258024</v>
      </c>
      <c r="F69" s="24">
        <v>89.5</v>
      </c>
      <c r="G69" s="26">
        <v>2275.6170000000002</v>
      </c>
      <c r="H69" s="8">
        <f t="shared" si="10"/>
        <v>45.7</v>
      </c>
      <c r="I69" s="8" t="s">
        <v>566</v>
      </c>
      <c r="J69" s="8">
        <v>30</v>
      </c>
      <c r="K69" s="8">
        <v>5</v>
      </c>
      <c r="L69" s="8">
        <f t="shared" si="11"/>
        <v>8.7999999999999972</v>
      </c>
      <c r="M69" s="8">
        <f t="shared" si="12"/>
        <v>45.7</v>
      </c>
      <c r="N69" s="10">
        <f t="shared" si="13"/>
        <v>3189774.0720000002</v>
      </c>
      <c r="O69" s="10">
        <f t="shared" si="14"/>
        <v>531629.01199999999</v>
      </c>
      <c r="P69" s="10">
        <f t="shared" si="15"/>
        <v>935667.06111999974</v>
      </c>
      <c r="Q69" s="10">
        <f t="shared" si="16"/>
        <v>4859089.1696800003</v>
      </c>
      <c r="R69" s="10">
        <f t="shared" si="17"/>
        <v>9516159.3148000017</v>
      </c>
      <c r="S69" s="10">
        <f t="shared" si="18"/>
        <v>9516159.3147999998</v>
      </c>
      <c r="U69" s="50">
        <f t="shared" si="9"/>
        <v>109633.07400000005</v>
      </c>
    </row>
    <row r="70" spans="1:22" ht="13" x14ac:dyDescent="0.15">
      <c r="A70" s="27" t="s">
        <v>179</v>
      </c>
      <c r="B70" s="28">
        <v>44.9</v>
      </c>
      <c r="C70" s="27" t="s">
        <v>179</v>
      </c>
      <c r="D70" s="29">
        <v>469285</v>
      </c>
      <c r="E70" s="29">
        <v>886828716</v>
      </c>
      <c r="F70" s="28">
        <v>65.099999999999994</v>
      </c>
      <c r="G70" s="30">
        <v>1889.7449999999999</v>
      </c>
      <c r="H70" s="8">
        <f t="shared" si="10"/>
        <v>20.199999999999996</v>
      </c>
      <c r="I70" s="8" t="s">
        <v>566</v>
      </c>
      <c r="J70" s="8">
        <v>30</v>
      </c>
      <c r="K70" s="8">
        <v>5</v>
      </c>
      <c r="L70" s="8">
        <f t="shared" si="11"/>
        <v>9.8999999999999986</v>
      </c>
      <c r="M70" s="8">
        <f t="shared" si="12"/>
        <v>20.199999999999996</v>
      </c>
      <c r="N70" s="10">
        <f t="shared" si="13"/>
        <v>2660486.148</v>
      </c>
      <c r="O70" s="10">
        <f t="shared" si="14"/>
        <v>443414.35800000001</v>
      </c>
      <c r="P70" s="10">
        <f t="shared" si="15"/>
        <v>877960.42883999995</v>
      </c>
      <c r="Q70" s="10">
        <f t="shared" si="16"/>
        <v>1791394.0063199997</v>
      </c>
      <c r="R70" s="10">
        <f t="shared" si="17"/>
        <v>5773254.9411599999</v>
      </c>
      <c r="S70" s="10">
        <f t="shared" si="18"/>
        <v>5773254.9411599999</v>
      </c>
      <c r="U70" s="50">
        <f t="shared" si="9"/>
        <v>111522.81900000005</v>
      </c>
    </row>
    <row r="71" spans="1:22" ht="26" x14ac:dyDescent="0.15">
      <c r="A71" s="23" t="s">
        <v>144</v>
      </c>
      <c r="B71" s="24">
        <v>44.1</v>
      </c>
      <c r="C71" s="23" t="s">
        <v>144</v>
      </c>
      <c r="D71" s="25">
        <v>470298</v>
      </c>
      <c r="E71" s="25">
        <v>2105653044</v>
      </c>
      <c r="F71" s="24">
        <v>94.9</v>
      </c>
      <c r="G71" s="26">
        <v>4477.2749999999996</v>
      </c>
      <c r="H71" s="8">
        <f t="shared" ref="H71:H102" si="19">F71-B71</f>
        <v>50.800000000000004</v>
      </c>
      <c r="I71" s="8" t="s">
        <v>566</v>
      </c>
      <c r="J71" s="8">
        <v>30</v>
      </c>
      <c r="K71" s="8">
        <v>5</v>
      </c>
      <c r="L71" s="8">
        <f t="shared" ref="L71:L102" si="20">B71-J71-K71</f>
        <v>9.1000000000000014</v>
      </c>
      <c r="M71" s="8">
        <f t="shared" ref="M71:M102" si="21">F71-B71</f>
        <v>50.800000000000004</v>
      </c>
      <c r="N71" s="10">
        <f t="shared" ref="N71:N102" si="22">E71*J71/10000</f>
        <v>6316959.1320000002</v>
      </c>
      <c r="O71" s="10">
        <f t="shared" ref="O71:O102" si="23">E71*K71/10000</f>
        <v>1052826.5220000001</v>
      </c>
      <c r="P71" s="10">
        <f t="shared" ref="P71:P102" si="24">E71*L71/10000</f>
        <v>1916144.2700400001</v>
      </c>
      <c r="Q71" s="10">
        <f t="shared" ref="Q71:Q102" si="25">E71*M71/10000</f>
        <v>10696717.463520002</v>
      </c>
      <c r="R71" s="10">
        <f t="shared" ref="R71:R102" si="26">SUM(N71:Q71)</f>
        <v>19982647.387560003</v>
      </c>
      <c r="S71" s="10">
        <f t="shared" ref="S71:S102" si="27">E71*F71/10000</f>
        <v>19982647.387559999</v>
      </c>
      <c r="U71" s="50">
        <f t="shared" si="9"/>
        <v>116000.09400000004</v>
      </c>
    </row>
    <row r="72" spans="1:22" ht="13" x14ac:dyDescent="0.15">
      <c r="A72" s="23" t="s">
        <v>154</v>
      </c>
      <c r="B72" s="24">
        <v>44.6</v>
      </c>
      <c r="C72" s="23" t="s">
        <v>154</v>
      </c>
      <c r="D72" s="25">
        <v>471426</v>
      </c>
      <c r="E72" s="25">
        <v>882585073</v>
      </c>
      <c r="F72" s="24">
        <v>65.900000000000006</v>
      </c>
      <c r="G72" s="26">
        <v>1872.16</v>
      </c>
      <c r="H72" s="8">
        <f t="shared" si="19"/>
        <v>21.300000000000004</v>
      </c>
      <c r="I72" s="8" t="s">
        <v>566</v>
      </c>
      <c r="J72" s="8">
        <v>30</v>
      </c>
      <c r="K72" s="8">
        <v>5</v>
      </c>
      <c r="L72" s="8">
        <f t="shared" si="20"/>
        <v>9.6000000000000014</v>
      </c>
      <c r="M72" s="8">
        <f t="shared" si="21"/>
        <v>21.300000000000004</v>
      </c>
      <c r="N72" s="10">
        <f t="shared" si="22"/>
        <v>2647755.219</v>
      </c>
      <c r="O72" s="10">
        <f t="shared" si="23"/>
        <v>441292.53649999999</v>
      </c>
      <c r="P72" s="10">
        <f t="shared" si="24"/>
        <v>847281.67008000007</v>
      </c>
      <c r="Q72" s="10">
        <f t="shared" si="25"/>
        <v>1879906.2054900005</v>
      </c>
      <c r="R72" s="10">
        <f t="shared" si="26"/>
        <v>5816235.6310700011</v>
      </c>
      <c r="S72" s="10">
        <f t="shared" si="27"/>
        <v>5816235.6310700001</v>
      </c>
      <c r="U72" s="50">
        <f t="shared" si="9"/>
        <v>117872.25400000004</v>
      </c>
      <c r="V72" s="7" t="s">
        <v>605</v>
      </c>
    </row>
    <row r="73" spans="1:22" ht="26" x14ac:dyDescent="0.15">
      <c r="A73" s="23" t="s">
        <v>80</v>
      </c>
      <c r="B73" s="24">
        <v>44.1</v>
      </c>
      <c r="C73" s="23" t="s">
        <v>80</v>
      </c>
      <c r="D73" s="25">
        <v>475425</v>
      </c>
      <c r="E73" s="25">
        <v>1025658058</v>
      </c>
      <c r="F73" s="24">
        <v>74.900000000000006</v>
      </c>
      <c r="G73" s="26">
        <v>2157.3490000000002</v>
      </c>
      <c r="H73" s="8">
        <f t="shared" si="19"/>
        <v>30.800000000000004</v>
      </c>
      <c r="I73" s="8" t="s">
        <v>566</v>
      </c>
      <c r="J73" s="8">
        <v>30</v>
      </c>
      <c r="K73" s="8">
        <v>5</v>
      </c>
      <c r="L73" s="8">
        <f t="shared" si="20"/>
        <v>9.1000000000000014</v>
      </c>
      <c r="M73" s="8">
        <f t="shared" si="21"/>
        <v>30.800000000000004</v>
      </c>
      <c r="N73" s="10">
        <f t="shared" si="22"/>
        <v>3076974.1740000001</v>
      </c>
      <c r="O73" s="10">
        <f t="shared" si="23"/>
        <v>512829.02899999998</v>
      </c>
      <c r="P73" s="10">
        <f t="shared" si="24"/>
        <v>933348.83278000017</v>
      </c>
      <c r="Q73" s="10">
        <f t="shared" si="25"/>
        <v>3159026.8186400007</v>
      </c>
      <c r="R73" s="10">
        <f t="shared" si="26"/>
        <v>7682178.8544200007</v>
      </c>
      <c r="S73" s="10">
        <f t="shared" si="27"/>
        <v>7682178.8544200016</v>
      </c>
      <c r="U73" s="50">
        <f>G73</f>
        <v>2157.3490000000002</v>
      </c>
    </row>
    <row r="74" spans="1:22" ht="13" x14ac:dyDescent="0.15">
      <c r="A74" s="27" t="s">
        <v>61</v>
      </c>
      <c r="B74" s="28">
        <v>43.9</v>
      </c>
      <c r="C74" s="27" t="s">
        <v>61</v>
      </c>
      <c r="D74" s="29">
        <v>477633</v>
      </c>
      <c r="E74" s="29">
        <v>366785473</v>
      </c>
      <c r="F74" s="28">
        <v>86.3</v>
      </c>
      <c r="G74" s="28">
        <v>767.923</v>
      </c>
      <c r="H74" s="8">
        <f t="shared" si="19"/>
        <v>42.4</v>
      </c>
      <c r="I74" s="8" t="s">
        <v>566</v>
      </c>
      <c r="J74" s="8">
        <v>30</v>
      </c>
      <c r="K74" s="8">
        <v>5</v>
      </c>
      <c r="L74" s="8">
        <f t="shared" si="20"/>
        <v>8.8999999999999986</v>
      </c>
      <c r="M74" s="8">
        <f t="shared" si="21"/>
        <v>42.4</v>
      </c>
      <c r="N74" s="10">
        <f t="shared" si="22"/>
        <v>1100356.419</v>
      </c>
      <c r="O74" s="10">
        <f t="shared" si="23"/>
        <v>183392.7365</v>
      </c>
      <c r="P74" s="10">
        <f t="shared" si="24"/>
        <v>326439.07096999994</v>
      </c>
      <c r="Q74" s="10">
        <f t="shared" si="25"/>
        <v>1555170.4055199998</v>
      </c>
      <c r="R74" s="10">
        <f t="shared" si="26"/>
        <v>3165358.6319899997</v>
      </c>
      <c r="S74" s="10">
        <f t="shared" si="27"/>
        <v>3165358.6319899997</v>
      </c>
      <c r="U74" s="50">
        <f t="shared" ref="U74:U136" si="28">U73+G74</f>
        <v>2925.2719999999999</v>
      </c>
    </row>
    <row r="75" spans="1:22" ht="26" x14ac:dyDescent="0.15">
      <c r="A75" s="27" t="s">
        <v>31</v>
      </c>
      <c r="B75" s="28">
        <v>43.9</v>
      </c>
      <c r="C75" s="27" t="s">
        <v>31</v>
      </c>
      <c r="D75" s="29">
        <v>484265</v>
      </c>
      <c r="E75" s="29">
        <v>2177181438</v>
      </c>
      <c r="F75" s="28">
        <v>90.7</v>
      </c>
      <c r="G75" s="30">
        <v>4495.8509999999997</v>
      </c>
      <c r="H75" s="8">
        <f t="shared" si="19"/>
        <v>46.800000000000004</v>
      </c>
      <c r="I75" s="8" t="s">
        <v>566</v>
      </c>
      <c r="J75" s="8">
        <v>30</v>
      </c>
      <c r="K75" s="8">
        <v>5</v>
      </c>
      <c r="L75" s="8">
        <f t="shared" si="20"/>
        <v>8.8999999999999986</v>
      </c>
      <c r="M75" s="8">
        <f t="shared" si="21"/>
        <v>46.800000000000004</v>
      </c>
      <c r="N75" s="10">
        <f t="shared" si="22"/>
        <v>6531544.3140000002</v>
      </c>
      <c r="O75" s="10">
        <f t="shared" si="23"/>
        <v>1088590.719</v>
      </c>
      <c r="P75" s="10">
        <f t="shared" si="24"/>
        <v>1937691.4798199998</v>
      </c>
      <c r="Q75" s="10">
        <f t="shared" si="25"/>
        <v>10189209.129840001</v>
      </c>
      <c r="R75" s="10">
        <f t="shared" si="26"/>
        <v>19747035.642659999</v>
      </c>
      <c r="S75" s="10">
        <f t="shared" si="27"/>
        <v>19747035.642659999</v>
      </c>
      <c r="U75" s="50">
        <f t="shared" si="28"/>
        <v>7421.1229999999996</v>
      </c>
    </row>
    <row r="76" spans="1:22" ht="13" x14ac:dyDescent="0.15">
      <c r="A76" s="23" t="s">
        <v>56</v>
      </c>
      <c r="B76" s="24">
        <v>44.7</v>
      </c>
      <c r="C76" s="23" t="s">
        <v>56</v>
      </c>
      <c r="D76" s="25">
        <v>489402</v>
      </c>
      <c r="E76" s="25">
        <v>595098957</v>
      </c>
      <c r="F76" s="24">
        <v>56.7</v>
      </c>
      <c r="G76" s="26">
        <v>1215.971</v>
      </c>
      <c r="H76" s="8">
        <f t="shared" si="19"/>
        <v>12</v>
      </c>
      <c r="I76" s="8" t="s">
        <v>566</v>
      </c>
      <c r="J76" s="8">
        <v>30</v>
      </c>
      <c r="K76" s="8">
        <v>5</v>
      </c>
      <c r="L76" s="8">
        <f t="shared" si="20"/>
        <v>9.7000000000000028</v>
      </c>
      <c r="M76" s="8">
        <f t="shared" si="21"/>
        <v>12</v>
      </c>
      <c r="N76" s="10">
        <f t="shared" si="22"/>
        <v>1785296.871</v>
      </c>
      <c r="O76" s="10">
        <f t="shared" si="23"/>
        <v>297549.47850000003</v>
      </c>
      <c r="P76" s="10">
        <f t="shared" si="24"/>
        <v>577245.98829000012</v>
      </c>
      <c r="Q76" s="10">
        <f t="shared" si="25"/>
        <v>714118.74840000004</v>
      </c>
      <c r="R76" s="10">
        <f t="shared" si="26"/>
        <v>3374211.0861900002</v>
      </c>
      <c r="S76" s="10">
        <f t="shared" si="27"/>
        <v>3374211.0861900002</v>
      </c>
      <c r="U76" s="50">
        <f t="shared" si="28"/>
        <v>8637.0939999999991</v>
      </c>
    </row>
    <row r="77" spans="1:22" ht="13" x14ac:dyDescent="0.15">
      <c r="A77" s="27" t="s">
        <v>161</v>
      </c>
      <c r="B77" s="28">
        <v>43.8</v>
      </c>
      <c r="C77" s="27" t="s">
        <v>161</v>
      </c>
      <c r="D77" s="29">
        <v>491470</v>
      </c>
      <c r="E77" s="29">
        <v>925720450</v>
      </c>
      <c r="F77" s="28">
        <v>87.8</v>
      </c>
      <c r="G77" s="30">
        <v>1883.576</v>
      </c>
      <c r="H77" s="8">
        <f t="shared" si="19"/>
        <v>44</v>
      </c>
      <c r="I77" s="8" t="s">
        <v>566</v>
      </c>
      <c r="J77" s="8">
        <v>30</v>
      </c>
      <c r="K77" s="8">
        <v>5</v>
      </c>
      <c r="L77" s="8">
        <f t="shared" si="20"/>
        <v>8.7999999999999972</v>
      </c>
      <c r="M77" s="8">
        <f t="shared" si="21"/>
        <v>44</v>
      </c>
      <c r="N77" s="10">
        <f t="shared" si="22"/>
        <v>2777161.35</v>
      </c>
      <c r="O77" s="10">
        <f t="shared" si="23"/>
        <v>462860.22499999998</v>
      </c>
      <c r="P77" s="10">
        <f t="shared" si="24"/>
        <v>814633.99599999969</v>
      </c>
      <c r="Q77" s="10">
        <f t="shared" si="25"/>
        <v>4073169.98</v>
      </c>
      <c r="R77" s="10">
        <f t="shared" si="26"/>
        <v>8127825.551</v>
      </c>
      <c r="S77" s="10">
        <f t="shared" si="27"/>
        <v>8127825.551</v>
      </c>
      <c r="U77" s="50">
        <f t="shared" si="28"/>
        <v>10520.669999999998</v>
      </c>
    </row>
    <row r="78" spans="1:22" ht="26" x14ac:dyDescent="0.15">
      <c r="A78" s="27" t="s">
        <v>43</v>
      </c>
      <c r="B78" s="28">
        <v>44.3</v>
      </c>
      <c r="C78" s="27" t="s">
        <v>43</v>
      </c>
      <c r="D78" s="29">
        <v>491604</v>
      </c>
      <c r="E78" s="29">
        <v>577792126</v>
      </c>
      <c r="F78" s="28">
        <v>71.2</v>
      </c>
      <c r="G78" s="30">
        <v>1175.32</v>
      </c>
      <c r="H78" s="8">
        <f t="shared" si="19"/>
        <v>26.900000000000006</v>
      </c>
      <c r="I78" s="8" t="s">
        <v>566</v>
      </c>
      <c r="J78" s="8">
        <v>30</v>
      </c>
      <c r="K78" s="8">
        <v>5</v>
      </c>
      <c r="L78" s="8">
        <f t="shared" si="20"/>
        <v>9.2999999999999972</v>
      </c>
      <c r="M78" s="8">
        <f t="shared" si="21"/>
        <v>26.900000000000006</v>
      </c>
      <c r="N78" s="10">
        <f t="shared" si="22"/>
        <v>1733376.378</v>
      </c>
      <c r="O78" s="10">
        <f t="shared" si="23"/>
        <v>288896.06300000002</v>
      </c>
      <c r="P78" s="10">
        <f t="shared" si="24"/>
        <v>537346.67717999988</v>
      </c>
      <c r="Q78" s="10">
        <f t="shared" si="25"/>
        <v>1554260.8189400004</v>
      </c>
      <c r="R78" s="10">
        <f t="shared" si="26"/>
        <v>4113879.9371200008</v>
      </c>
      <c r="S78" s="10">
        <f t="shared" si="27"/>
        <v>4113879.9371200004</v>
      </c>
      <c r="U78" s="50">
        <f t="shared" si="28"/>
        <v>11695.989999999998</v>
      </c>
    </row>
    <row r="79" spans="1:22" ht="13" x14ac:dyDescent="0.15">
      <c r="A79" s="27" t="s">
        <v>131</v>
      </c>
      <c r="B79" s="28">
        <v>44.7</v>
      </c>
      <c r="C79" s="27" t="s">
        <v>131</v>
      </c>
      <c r="D79" s="29">
        <v>498525</v>
      </c>
      <c r="E79" s="29">
        <v>613053425</v>
      </c>
      <c r="F79" s="28">
        <v>57</v>
      </c>
      <c r="G79" s="30">
        <v>1229.7339999999999</v>
      </c>
      <c r="H79" s="8">
        <f t="shared" si="19"/>
        <v>12.299999999999997</v>
      </c>
      <c r="I79" s="8" t="s">
        <v>566</v>
      </c>
      <c r="J79" s="8">
        <v>30</v>
      </c>
      <c r="K79" s="8">
        <v>5</v>
      </c>
      <c r="L79" s="8">
        <f t="shared" si="20"/>
        <v>9.7000000000000028</v>
      </c>
      <c r="M79" s="8">
        <f t="shared" si="21"/>
        <v>12.299999999999997</v>
      </c>
      <c r="N79" s="10">
        <f t="shared" si="22"/>
        <v>1839160.2749999999</v>
      </c>
      <c r="O79" s="10">
        <f t="shared" si="23"/>
        <v>306526.71250000002</v>
      </c>
      <c r="P79" s="10">
        <f t="shared" si="24"/>
        <v>594661.8222500002</v>
      </c>
      <c r="Q79" s="10">
        <f t="shared" si="25"/>
        <v>754055.71274999983</v>
      </c>
      <c r="R79" s="10">
        <f t="shared" si="26"/>
        <v>3494404.5225</v>
      </c>
      <c r="S79" s="10">
        <f t="shared" si="27"/>
        <v>3494404.5225</v>
      </c>
      <c r="U79" s="50">
        <f t="shared" si="28"/>
        <v>12925.723999999998</v>
      </c>
    </row>
    <row r="80" spans="1:22" ht="13" x14ac:dyDescent="0.15">
      <c r="A80" s="27" t="s">
        <v>71</v>
      </c>
      <c r="B80" s="28">
        <v>44.4</v>
      </c>
      <c r="C80" s="27" t="s">
        <v>71</v>
      </c>
      <c r="D80" s="29">
        <v>501055</v>
      </c>
      <c r="E80" s="29">
        <v>1005543344</v>
      </c>
      <c r="F80" s="28">
        <v>52.4</v>
      </c>
      <c r="G80" s="30">
        <v>2006.8530000000001</v>
      </c>
      <c r="H80" s="8">
        <f t="shared" si="19"/>
        <v>8</v>
      </c>
      <c r="I80" s="8" t="s">
        <v>566</v>
      </c>
      <c r="J80" s="8">
        <v>30</v>
      </c>
      <c r="K80" s="8">
        <v>5</v>
      </c>
      <c r="L80" s="8">
        <f t="shared" si="20"/>
        <v>9.3999999999999986</v>
      </c>
      <c r="M80" s="8">
        <f t="shared" si="21"/>
        <v>8</v>
      </c>
      <c r="N80" s="10">
        <f t="shared" si="22"/>
        <v>3016630.0320000001</v>
      </c>
      <c r="O80" s="10">
        <f t="shared" si="23"/>
        <v>502771.67200000002</v>
      </c>
      <c r="P80" s="10">
        <f t="shared" si="24"/>
        <v>945210.74335999985</v>
      </c>
      <c r="Q80" s="10">
        <f t="shared" si="25"/>
        <v>804434.67520000006</v>
      </c>
      <c r="R80" s="10">
        <f t="shared" si="26"/>
        <v>5269047.12256</v>
      </c>
      <c r="S80" s="10">
        <f t="shared" si="27"/>
        <v>5269047.12256</v>
      </c>
      <c r="U80" s="50">
        <f t="shared" si="28"/>
        <v>14932.576999999997</v>
      </c>
    </row>
    <row r="81" spans="1:21" ht="13" x14ac:dyDescent="0.15">
      <c r="A81" s="27" t="s">
        <v>109</v>
      </c>
      <c r="B81" s="28">
        <v>44.8</v>
      </c>
      <c r="C81" s="27" t="s">
        <v>109</v>
      </c>
      <c r="D81" s="29">
        <v>503941</v>
      </c>
      <c r="E81" s="29">
        <v>401167370</v>
      </c>
      <c r="F81" s="28">
        <v>56.2</v>
      </c>
      <c r="G81" s="28">
        <v>796.06</v>
      </c>
      <c r="H81" s="8">
        <f t="shared" si="19"/>
        <v>11.400000000000006</v>
      </c>
      <c r="I81" s="8" t="s">
        <v>566</v>
      </c>
      <c r="J81" s="8">
        <v>30</v>
      </c>
      <c r="K81" s="8">
        <v>5</v>
      </c>
      <c r="L81" s="8">
        <f t="shared" si="20"/>
        <v>9.7999999999999972</v>
      </c>
      <c r="M81" s="8">
        <f t="shared" si="21"/>
        <v>11.400000000000006</v>
      </c>
      <c r="N81" s="10">
        <f t="shared" si="22"/>
        <v>1203502.1100000001</v>
      </c>
      <c r="O81" s="10">
        <f t="shared" si="23"/>
        <v>200583.685</v>
      </c>
      <c r="P81" s="10">
        <f t="shared" si="24"/>
        <v>393144.02259999991</v>
      </c>
      <c r="Q81" s="10">
        <f t="shared" si="25"/>
        <v>457330.80180000019</v>
      </c>
      <c r="R81" s="10">
        <f t="shared" si="26"/>
        <v>2254560.6194000002</v>
      </c>
      <c r="S81" s="10">
        <f t="shared" si="27"/>
        <v>2254560.6194000002</v>
      </c>
      <c r="U81" s="50">
        <f t="shared" si="28"/>
        <v>15728.636999999997</v>
      </c>
    </row>
    <row r="82" spans="1:21" ht="13" x14ac:dyDescent="0.15">
      <c r="A82" s="27" t="s">
        <v>85</v>
      </c>
      <c r="B82" s="28">
        <v>44.7</v>
      </c>
      <c r="C82" s="27" t="s">
        <v>85</v>
      </c>
      <c r="D82" s="29">
        <v>504873</v>
      </c>
      <c r="E82" s="29">
        <v>1142241395</v>
      </c>
      <c r="F82" s="28">
        <v>67.900000000000006</v>
      </c>
      <c r="G82" s="30">
        <v>2262.431</v>
      </c>
      <c r="H82" s="8">
        <f t="shared" si="19"/>
        <v>23.200000000000003</v>
      </c>
      <c r="I82" s="8" t="s">
        <v>566</v>
      </c>
      <c r="J82" s="8">
        <v>30</v>
      </c>
      <c r="K82" s="8">
        <v>5</v>
      </c>
      <c r="L82" s="8">
        <f t="shared" si="20"/>
        <v>9.7000000000000028</v>
      </c>
      <c r="M82" s="8">
        <f t="shared" si="21"/>
        <v>23.200000000000003</v>
      </c>
      <c r="N82" s="10">
        <f t="shared" si="22"/>
        <v>3426724.1850000001</v>
      </c>
      <c r="O82" s="10">
        <f t="shared" si="23"/>
        <v>571120.69750000001</v>
      </c>
      <c r="P82" s="10">
        <f t="shared" si="24"/>
        <v>1107974.1531500004</v>
      </c>
      <c r="Q82" s="10">
        <f t="shared" si="25"/>
        <v>2650000.0364000006</v>
      </c>
      <c r="R82" s="10">
        <f t="shared" si="26"/>
        <v>7755819.0720500015</v>
      </c>
      <c r="S82" s="10">
        <f t="shared" si="27"/>
        <v>7755819.0720499996</v>
      </c>
      <c r="U82" s="50">
        <f t="shared" si="28"/>
        <v>17991.067999999996</v>
      </c>
    </row>
    <row r="83" spans="1:21" ht="13" x14ac:dyDescent="0.15">
      <c r="A83" s="23" t="s">
        <v>40</v>
      </c>
      <c r="B83" s="24">
        <v>44.4</v>
      </c>
      <c r="C83" s="23" t="s">
        <v>40</v>
      </c>
      <c r="D83" s="25">
        <v>515546</v>
      </c>
      <c r="E83" s="25">
        <v>857561816</v>
      </c>
      <c r="F83" s="24">
        <v>58</v>
      </c>
      <c r="G83" s="26">
        <v>1663.4059999999999</v>
      </c>
      <c r="H83" s="8">
        <f t="shared" si="19"/>
        <v>13.600000000000001</v>
      </c>
      <c r="I83" s="8" t="s">
        <v>566</v>
      </c>
      <c r="J83" s="8">
        <v>30</v>
      </c>
      <c r="K83" s="8">
        <v>5</v>
      </c>
      <c r="L83" s="8">
        <f t="shared" si="20"/>
        <v>9.3999999999999986</v>
      </c>
      <c r="M83" s="8">
        <f t="shared" si="21"/>
        <v>13.600000000000001</v>
      </c>
      <c r="N83" s="10">
        <f t="shared" si="22"/>
        <v>2572685.4479999999</v>
      </c>
      <c r="O83" s="10">
        <f t="shared" si="23"/>
        <v>428780.908</v>
      </c>
      <c r="P83" s="10">
        <f t="shared" si="24"/>
        <v>806108.10703999992</v>
      </c>
      <c r="Q83" s="10">
        <f t="shared" si="25"/>
        <v>1166284.0697600001</v>
      </c>
      <c r="R83" s="10">
        <f t="shared" si="26"/>
        <v>4973858.5328000002</v>
      </c>
      <c r="S83" s="10">
        <f t="shared" si="27"/>
        <v>4973858.5328000002</v>
      </c>
      <c r="U83" s="50">
        <f t="shared" si="28"/>
        <v>19654.473999999995</v>
      </c>
    </row>
    <row r="84" spans="1:21" ht="13" x14ac:dyDescent="0.15">
      <c r="A84" s="27" t="s">
        <v>77</v>
      </c>
      <c r="B84" s="28">
        <v>44.3</v>
      </c>
      <c r="C84" s="27" t="s">
        <v>77</v>
      </c>
      <c r="D84" s="29">
        <v>515657</v>
      </c>
      <c r="E84" s="29">
        <v>136873467</v>
      </c>
      <c r="F84" s="28">
        <v>75.2</v>
      </c>
      <c r="G84" s="28">
        <v>265.435</v>
      </c>
      <c r="H84" s="8">
        <f t="shared" si="19"/>
        <v>30.900000000000006</v>
      </c>
      <c r="I84" s="8" t="s">
        <v>566</v>
      </c>
      <c r="J84" s="8">
        <v>30</v>
      </c>
      <c r="K84" s="8">
        <v>5</v>
      </c>
      <c r="L84" s="8">
        <f t="shared" si="20"/>
        <v>9.2999999999999972</v>
      </c>
      <c r="M84" s="8">
        <f t="shared" si="21"/>
        <v>30.900000000000006</v>
      </c>
      <c r="N84" s="10">
        <f t="shared" si="22"/>
        <v>410620.40100000001</v>
      </c>
      <c r="O84" s="10">
        <f t="shared" si="23"/>
        <v>68436.733500000002</v>
      </c>
      <c r="P84" s="10">
        <f t="shared" si="24"/>
        <v>127292.32430999997</v>
      </c>
      <c r="Q84" s="10">
        <f t="shared" si="25"/>
        <v>422939.01303000009</v>
      </c>
      <c r="R84" s="10">
        <f t="shared" si="26"/>
        <v>1029288.47184</v>
      </c>
      <c r="S84" s="10">
        <f t="shared" si="27"/>
        <v>1029288.47184</v>
      </c>
      <c r="U84" s="50">
        <f t="shared" si="28"/>
        <v>19919.908999999996</v>
      </c>
    </row>
    <row r="85" spans="1:21" ht="13" x14ac:dyDescent="0.15">
      <c r="A85" s="23" t="s">
        <v>90</v>
      </c>
      <c r="B85" s="24">
        <v>44.4</v>
      </c>
      <c r="C85" s="23" t="s">
        <v>90</v>
      </c>
      <c r="D85" s="25">
        <v>520146</v>
      </c>
      <c r="E85" s="25">
        <v>1396053870</v>
      </c>
      <c r="F85" s="24">
        <v>64.099999999999994</v>
      </c>
      <c r="G85" s="26">
        <v>2683.9659999999999</v>
      </c>
      <c r="H85" s="8">
        <f t="shared" si="19"/>
        <v>19.699999999999996</v>
      </c>
      <c r="I85" s="8" t="s">
        <v>566</v>
      </c>
      <c r="J85" s="8">
        <v>30</v>
      </c>
      <c r="K85" s="8">
        <v>5</v>
      </c>
      <c r="L85" s="8">
        <f t="shared" si="20"/>
        <v>9.3999999999999986</v>
      </c>
      <c r="M85" s="8">
        <f t="shared" si="21"/>
        <v>19.699999999999996</v>
      </c>
      <c r="N85" s="10">
        <f t="shared" si="22"/>
        <v>4188161.61</v>
      </c>
      <c r="O85" s="10">
        <f t="shared" si="23"/>
        <v>698026.93500000006</v>
      </c>
      <c r="P85" s="10">
        <f t="shared" si="24"/>
        <v>1312290.6377999999</v>
      </c>
      <c r="Q85" s="10">
        <f t="shared" si="25"/>
        <v>2750226.1238999991</v>
      </c>
      <c r="R85" s="10">
        <f t="shared" si="26"/>
        <v>8948705.3066999987</v>
      </c>
      <c r="S85" s="10">
        <f t="shared" si="27"/>
        <v>8948705.3066999987</v>
      </c>
      <c r="U85" s="50">
        <f t="shared" si="28"/>
        <v>22603.874999999996</v>
      </c>
    </row>
    <row r="86" spans="1:21" ht="13" x14ac:dyDescent="0.15">
      <c r="A86" s="27" t="s">
        <v>133</v>
      </c>
      <c r="B86" s="28">
        <v>44.8</v>
      </c>
      <c r="C86" s="27" t="s">
        <v>133</v>
      </c>
      <c r="D86" s="29">
        <v>522737</v>
      </c>
      <c r="E86" s="29">
        <v>856653002</v>
      </c>
      <c r="F86" s="28">
        <v>59.6</v>
      </c>
      <c r="G86" s="30">
        <v>1638.7850000000001</v>
      </c>
      <c r="H86" s="8">
        <f t="shared" si="19"/>
        <v>14.800000000000004</v>
      </c>
      <c r="I86" s="8" t="s">
        <v>566</v>
      </c>
      <c r="J86" s="8">
        <v>30</v>
      </c>
      <c r="K86" s="8">
        <v>5</v>
      </c>
      <c r="L86" s="8">
        <f t="shared" si="20"/>
        <v>9.7999999999999972</v>
      </c>
      <c r="M86" s="8">
        <f t="shared" si="21"/>
        <v>14.800000000000004</v>
      </c>
      <c r="N86" s="10">
        <f t="shared" si="22"/>
        <v>2569959.0060000001</v>
      </c>
      <c r="O86" s="10">
        <f t="shared" si="23"/>
        <v>428326.50099999999</v>
      </c>
      <c r="P86" s="10">
        <f t="shared" si="24"/>
        <v>839519.94195999973</v>
      </c>
      <c r="Q86" s="10">
        <f t="shared" si="25"/>
        <v>1267846.4429600004</v>
      </c>
      <c r="R86" s="10">
        <f t="shared" si="26"/>
        <v>5105651.8919200003</v>
      </c>
      <c r="S86" s="10">
        <f t="shared" si="27"/>
        <v>5105651.8919200003</v>
      </c>
      <c r="U86" s="50">
        <f t="shared" si="28"/>
        <v>24242.659999999996</v>
      </c>
    </row>
    <row r="87" spans="1:21" ht="13" x14ac:dyDescent="0.15">
      <c r="A87" s="23" t="s">
        <v>106</v>
      </c>
      <c r="B87" s="24">
        <v>44.7</v>
      </c>
      <c r="C87" s="23" t="s">
        <v>106</v>
      </c>
      <c r="D87" s="25">
        <v>523325</v>
      </c>
      <c r="E87" s="25">
        <v>1142551907</v>
      </c>
      <c r="F87" s="24">
        <v>60.8</v>
      </c>
      <c r="G87" s="26">
        <v>2183.2550000000001</v>
      </c>
      <c r="H87" s="8">
        <f t="shared" si="19"/>
        <v>16.099999999999994</v>
      </c>
      <c r="I87" s="8" t="s">
        <v>566</v>
      </c>
      <c r="J87" s="8">
        <v>30</v>
      </c>
      <c r="K87" s="8">
        <v>5</v>
      </c>
      <c r="L87" s="8">
        <f t="shared" si="20"/>
        <v>9.7000000000000028</v>
      </c>
      <c r="M87" s="8">
        <f t="shared" si="21"/>
        <v>16.099999999999994</v>
      </c>
      <c r="N87" s="10">
        <f t="shared" si="22"/>
        <v>3427655.7209999999</v>
      </c>
      <c r="O87" s="10">
        <f t="shared" si="23"/>
        <v>571275.95349999995</v>
      </c>
      <c r="P87" s="10">
        <f t="shared" si="24"/>
        <v>1108275.3497900004</v>
      </c>
      <c r="Q87" s="10">
        <f t="shared" si="25"/>
        <v>1839508.5702699993</v>
      </c>
      <c r="R87" s="10">
        <f t="shared" si="26"/>
        <v>6946715.5945599992</v>
      </c>
      <c r="S87" s="10">
        <f t="shared" si="27"/>
        <v>6946715.5945599992</v>
      </c>
      <c r="U87" s="50">
        <f t="shared" si="28"/>
        <v>26425.914999999997</v>
      </c>
    </row>
    <row r="88" spans="1:21" ht="13" x14ac:dyDescent="0.15">
      <c r="A88" s="27" t="s">
        <v>23</v>
      </c>
      <c r="B88" s="28">
        <v>44.3</v>
      </c>
      <c r="C88" s="27" t="s">
        <v>23</v>
      </c>
      <c r="D88" s="29">
        <v>524727</v>
      </c>
      <c r="E88" s="29">
        <v>2329292070</v>
      </c>
      <c r="F88" s="28">
        <v>68.099999999999994</v>
      </c>
      <c r="G88" s="30">
        <v>4439.0569999999998</v>
      </c>
      <c r="H88" s="8">
        <f t="shared" si="19"/>
        <v>23.799999999999997</v>
      </c>
      <c r="I88" s="8" t="s">
        <v>566</v>
      </c>
      <c r="J88" s="8">
        <v>30</v>
      </c>
      <c r="K88" s="8">
        <v>5</v>
      </c>
      <c r="L88" s="8">
        <f t="shared" si="20"/>
        <v>9.2999999999999972</v>
      </c>
      <c r="M88" s="8">
        <f t="shared" si="21"/>
        <v>23.799999999999997</v>
      </c>
      <c r="N88" s="10">
        <f t="shared" si="22"/>
        <v>6987876.21</v>
      </c>
      <c r="O88" s="10">
        <f t="shared" si="23"/>
        <v>1164646.0349999999</v>
      </c>
      <c r="P88" s="10">
        <f t="shared" si="24"/>
        <v>2166241.6250999994</v>
      </c>
      <c r="Q88" s="10">
        <f t="shared" si="25"/>
        <v>5543715.1265999991</v>
      </c>
      <c r="R88" s="10">
        <f t="shared" si="26"/>
        <v>15862478.996699998</v>
      </c>
      <c r="S88" s="10">
        <f t="shared" si="27"/>
        <v>15862478.9967</v>
      </c>
      <c r="U88" s="50">
        <f t="shared" si="28"/>
        <v>30864.971999999998</v>
      </c>
    </row>
    <row r="89" spans="1:21" ht="13" x14ac:dyDescent="0.15">
      <c r="A89" s="23" t="s">
        <v>134</v>
      </c>
      <c r="B89" s="24">
        <v>44.5</v>
      </c>
      <c r="C89" s="23" t="s">
        <v>134</v>
      </c>
      <c r="D89" s="25">
        <v>526965</v>
      </c>
      <c r="E89" s="25">
        <v>2071504103</v>
      </c>
      <c r="F89" s="24">
        <v>59.8</v>
      </c>
      <c r="G89" s="26">
        <v>3931.009</v>
      </c>
      <c r="H89" s="8">
        <f t="shared" si="19"/>
        <v>15.299999999999997</v>
      </c>
      <c r="I89" s="8" t="s">
        <v>566</v>
      </c>
      <c r="J89" s="8">
        <v>30</v>
      </c>
      <c r="K89" s="8">
        <v>5</v>
      </c>
      <c r="L89" s="8">
        <f t="shared" si="20"/>
        <v>9.5</v>
      </c>
      <c r="M89" s="8">
        <f t="shared" si="21"/>
        <v>15.299999999999997</v>
      </c>
      <c r="N89" s="10">
        <f t="shared" si="22"/>
        <v>6214512.3090000004</v>
      </c>
      <c r="O89" s="10">
        <f t="shared" si="23"/>
        <v>1035752.0514999999</v>
      </c>
      <c r="P89" s="10">
        <f t="shared" si="24"/>
        <v>1967928.8978500001</v>
      </c>
      <c r="Q89" s="10">
        <f t="shared" si="25"/>
        <v>3169401.2775899996</v>
      </c>
      <c r="R89" s="10">
        <f t="shared" si="26"/>
        <v>12387594.535939999</v>
      </c>
      <c r="S89" s="10">
        <f t="shared" si="27"/>
        <v>12387594.535939999</v>
      </c>
      <c r="U89" s="50">
        <f t="shared" si="28"/>
        <v>34795.981</v>
      </c>
    </row>
    <row r="90" spans="1:21" ht="13" x14ac:dyDescent="0.15">
      <c r="A90" s="23" t="s">
        <v>128</v>
      </c>
      <c r="B90" s="24">
        <v>44.3</v>
      </c>
      <c r="C90" s="23" t="s">
        <v>128</v>
      </c>
      <c r="D90" s="25">
        <v>535929</v>
      </c>
      <c r="E90" s="25">
        <v>2371759725</v>
      </c>
      <c r="F90" s="24">
        <v>65</v>
      </c>
      <c r="G90" s="26">
        <v>4425.5119999999997</v>
      </c>
      <c r="H90" s="8">
        <f t="shared" si="19"/>
        <v>20.700000000000003</v>
      </c>
      <c r="I90" s="8" t="s">
        <v>566</v>
      </c>
      <c r="J90" s="8">
        <v>30</v>
      </c>
      <c r="K90" s="8">
        <v>5</v>
      </c>
      <c r="L90" s="8">
        <f t="shared" si="20"/>
        <v>9.2999999999999972</v>
      </c>
      <c r="M90" s="8">
        <f t="shared" si="21"/>
        <v>20.700000000000003</v>
      </c>
      <c r="N90" s="10">
        <f t="shared" si="22"/>
        <v>7115279.1749999998</v>
      </c>
      <c r="O90" s="10">
        <f t="shared" si="23"/>
        <v>1185879.8625</v>
      </c>
      <c r="P90" s="10">
        <f t="shared" si="24"/>
        <v>2205736.5442499993</v>
      </c>
      <c r="Q90" s="10">
        <f t="shared" si="25"/>
        <v>4909542.6307500005</v>
      </c>
      <c r="R90" s="10">
        <f t="shared" si="26"/>
        <v>15416438.212499999</v>
      </c>
      <c r="S90" s="10">
        <f t="shared" si="27"/>
        <v>15416438.2125</v>
      </c>
      <c r="U90" s="50">
        <f t="shared" si="28"/>
        <v>39221.493000000002</v>
      </c>
    </row>
    <row r="91" spans="1:21" ht="13" x14ac:dyDescent="0.15">
      <c r="A91" s="23" t="s">
        <v>136</v>
      </c>
      <c r="B91" s="24">
        <v>44.5</v>
      </c>
      <c r="C91" s="23" t="s">
        <v>136</v>
      </c>
      <c r="D91" s="25">
        <v>536389</v>
      </c>
      <c r="E91" s="25">
        <v>2138159261</v>
      </c>
      <c r="F91" s="24">
        <v>45.2</v>
      </c>
      <c r="G91" s="26">
        <v>3986.2069999999999</v>
      </c>
      <c r="H91" s="8">
        <f t="shared" si="19"/>
        <v>0.70000000000000284</v>
      </c>
      <c r="I91" s="8" t="s">
        <v>566</v>
      </c>
      <c r="J91" s="8">
        <v>30</v>
      </c>
      <c r="K91" s="8">
        <v>5</v>
      </c>
      <c r="L91" s="8">
        <f t="shared" si="20"/>
        <v>9.5</v>
      </c>
      <c r="M91" s="8">
        <f t="shared" si="21"/>
        <v>0.70000000000000284</v>
      </c>
      <c r="N91" s="10">
        <f t="shared" si="22"/>
        <v>6414477.7829999998</v>
      </c>
      <c r="O91" s="10">
        <f t="shared" si="23"/>
        <v>1069079.6305</v>
      </c>
      <c r="P91" s="10">
        <f t="shared" si="24"/>
        <v>2031251.29795</v>
      </c>
      <c r="Q91" s="10">
        <f t="shared" si="25"/>
        <v>149671.14827000059</v>
      </c>
      <c r="R91" s="10">
        <f t="shared" si="26"/>
        <v>9664479.8597199991</v>
      </c>
      <c r="S91" s="10">
        <f t="shared" si="27"/>
        <v>9664479.859720001</v>
      </c>
      <c r="U91" s="50">
        <f t="shared" si="28"/>
        <v>43207.700000000004</v>
      </c>
    </row>
    <row r="92" spans="1:21" ht="26" x14ac:dyDescent="0.15">
      <c r="A92" s="23" t="s">
        <v>132</v>
      </c>
      <c r="B92" s="24">
        <v>45.3</v>
      </c>
      <c r="C92" s="23" t="s">
        <v>132</v>
      </c>
      <c r="D92" s="25">
        <v>543357</v>
      </c>
      <c r="E92" s="25">
        <v>518062746</v>
      </c>
      <c r="F92" s="24">
        <v>61.8</v>
      </c>
      <c r="G92" s="24">
        <v>953.44899999999996</v>
      </c>
      <c r="H92" s="8">
        <f t="shared" si="19"/>
        <v>16.5</v>
      </c>
      <c r="I92" s="8" t="s">
        <v>566</v>
      </c>
      <c r="J92" s="8">
        <v>30</v>
      </c>
      <c r="K92" s="8">
        <v>5</v>
      </c>
      <c r="L92" s="8">
        <f t="shared" si="20"/>
        <v>10.299999999999997</v>
      </c>
      <c r="M92" s="8">
        <f t="shared" si="21"/>
        <v>16.5</v>
      </c>
      <c r="N92" s="10">
        <f t="shared" si="22"/>
        <v>1554188.2379999999</v>
      </c>
      <c r="O92" s="10">
        <f t="shared" si="23"/>
        <v>259031.37299999999</v>
      </c>
      <c r="P92" s="10">
        <f t="shared" si="24"/>
        <v>533604.62837999978</v>
      </c>
      <c r="Q92" s="10">
        <f t="shared" si="25"/>
        <v>854803.53090000001</v>
      </c>
      <c r="R92" s="10">
        <f t="shared" si="26"/>
        <v>3201627.7702799998</v>
      </c>
      <c r="S92" s="10">
        <f t="shared" si="27"/>
        <v>3201627.7702799998</v>
      </c>
      <c r="U92" s="50">
        <f t="shared" si="28"/>
        <v>44161.149000000005</v>
      </c>
    </row>
    <row r="93" spans="1:21" ht="13" x14ac:dyDescent="0.15">
      <c r="A93" s="27" t="s">
        <v>127</v>
      </c>
      <c r="B93" s="28">
        <v>44.2</v>
      </c>
      <c r="C93" s="27" t="s">
        <v>127</v>
      </c>
      <c r="D93" s="29">
        <v>548554</v>
      </c>
      <c r="E93" s="29">
        <v>703626806</v>
      </c>
      <c r="F93" s="28">
        <v>65.900000000000006</v>
      </c>
      <c r="G93" s="30">
        <v>1282.694</v>
      </c>
      <c r="H93" s="8">
        <f t="shared" si="19"/>
        <v>21.700000000000003</v>
      </c>
      <c r="I93" s="8" t="s">
        <v>566</v>
      </c>
      <c r="J93" s="8">
        <v>30</v>
      </c>
      <c r="K93" s="8">
        <v>5</v>
      </c>
      <c r="L93" s="8">
        <f t="shared" si="20"/>
        <v>9.2000000000000028</v>
      </c>
      <c r="M93" s="8">
        <f t="shared" si="21"/>
        <v>21.700000000000003</v>
      </c>
      <c r="N93" s="10">
        <f t="shared" si="22"/>
        <v>2110880.4180000001</v>
      </c>
      <c r="O93" s="10">
        <f t="shared" si="23"/>
        <v>351813.40299999999</v>
      </c>
      <c r="P93" s="10">
        <f t="shared" si="24"/>
        <v>647336.6615200002</v>
      </c>
      <c r="Q93" s="10">
        <f t="shared" si="25"/>
        <v>1526870.1690200004</v>
      </c>
      <c r="R93" s="10">
        <f t="shared" si="26"/>
        <v>4636900.65154</v>
      </c>
      <c r="S93" s="10">
        <f t="shared" si="27"/>
        <v>4636900.65154</v>
      </c>
      <c r="U93" s="50">
        <f t="shared" si="28"/>
        <v>45443.843000000008</v>
      </c>
    </row>
    <row r="94" spans="1:21" ht="13" x14ac:dyDescent="0.15">
      <c r="A94" s="27" t="s">
        <v>149</v>
      </c>
      <c r="B94" s="28">
        <v>44.7</v>
      </c>
      <c r="C94" s="27" t="s">
        <v>149</v>
      </c>
      <c r="D94" s="29">
        <v>549276</v>
      </c>
      <c r="E94" s="29">
        <v>1072120624</v>
      </c>
      <c r="F94" s="28">
        <v>69</v>
      </c>
      <c r="G94" s="30">
        <v>1951.8789999999999</v>
      </c>
      <c r="H94" s="8">
        <f t="shared" si="19"/>
        <v>24.299999999999997</v>
      </c>
      <c r="I94" s="8" t="s">
        <v>566</v>
      </c>
      <c r="J94" s="8">
        <v>30</v>
      </c>
      <c r="K94" s="8">
        <v>5</v>
      </c>
      <c r="L94" s="8">
        <f t="shared" si="20"/>
        <v>9.7000000000000028</v>
      </c>
      <c r="M94" s="8">
        <f t="shared" si="21"/>
        <v>24.299999999999997</v>
      </c>
      <c r="N94" s="10">
        <f t="shared" si="22"/>
        <v>3216361.872</v>
      </c>
      <c r="O94" s="10">
        <f t="shared" si="23"/>
        <v>536060.31200000003</v>
      </c>
      <c r="P94" s="10">
        <f t="shared" si="24"/>
        <v>1039957.0052800003</v>
      </c>
      <c r="Q94" s="10">
        <f t="shared" si="25"/>
        <v>2605253.1163199996</v>
      </c>
      <c r="R94" s="10">
        <f t="shared" si="26"/>
        <v>7397632.3056000005</v>
      </c>
      <c r="S94" s="10">
        <f t="shared" si="27"/>
        <v>7397632.3055999996</v>
      </c>
      <c r="U94" s="50">
        <f t="shared" si="28"/>
        <v>47395.722000000009</v>
      </c>
    </row>
    <row r="95" spans="1:21" ht="13" x14ac:dyDescent="0.15">
      <c r="A95" s="27" t="s">
        <v>113</v>
      </c>
      <c r="B95" s="28">
        <v>44.7</v>
      </c>
      <c r="C95" s="27" t="s">
        <v>113</v>
      </c>
      <c r="D95" s="29">
        <v>550698</v>
      </c>
      <c r="E95" s="29">
        <v>1649613169</v>
      </c>
      <c r="F95" s="28">
        <v>58.2</v>
      </c>
      <c r="G95" s="30">
        <v>2995.4940000000001</v>
      </c>
      <c r="H95" s="8">
        <f t="shared" si="19"/>
        <v>13.5</v>
      </c>
      <c r="I95" s="8" t="s">
        <v>566</v>
      </c>
      <c r="J95" s="8">
        <v>30</v>
      </c>
      <c r="K95" s="8">
        <v>5</v>
      </c>
      <c r="L95" s="8">
        <f t="shared" si="20"/>
        <v>9.7000000000000028</v>
      </c>
      <c r="M95" s="8">
        <f t="shared" si="21"/>
        <v>13.5</v>
      </c>
      <c r="N95" s="10">
        <f t="shared" si="22"/>
        <v>4948839.5070000002</v>
      </c>
      <c r="O95" s="10">
        <f t="shared" si="23"/>
        <v>824806.5845</v>
      </c>
      <c r="P95" s="10">
        <f t="shared" si="24"/>
        <v>1600124.7739300006</v>
      </c>
      <c r="Q95" s="10">
        <f t="shared" si="25"/>
        <v>2226977.7781500001</v>
      </c>
      <c r="R95" s="10">
        <f t="shared" si="26"/>
        <v>9600748.6435800008</v>
      </c>
      <c r="S95" s="10">
        <f t="shared" si="27"/>
        <v>9600748.6435800008</v>
      </c>
      <c r="U95" s="50">
        <f t="shared" si="28"/>
        <v>50391.216000000008</v>
      </c>
    </row>
    <row r="96" spans="1:21" ht="13" x14ac:dyDescent="0.15">
      <c r="A96" s="23" t="s">
        <v>34</v>
      </c>
      <c r="B96" s="24">
        <v>45</v>
      </c>
      <c r="C96" s="23" t="s">
        <v>34</v>
      </c>
      <c r="D96" s="25">
        <v>552506</v>
      </c>
      <c r="E96" s="25">
        <v>588484406</v>
      </c>
      <c r="F96" s="24">
        <v>54.3</v>
      </c>
      <c r="G96" s="26">
        <v>1065.1189999999999</v>
      </c>
      <c r="H96" s="8">
        <f t="shared" si="19"/>
        <v>9.2999999999999972</v>
      </c>
      <c r="I96" s="8" t="s">
        <v>566</v>
      </c>
      <c r="J96" s="8">
        <v>30</v>
      </c>
      <c r="K96" s="8">
        <v>5</v>
      </c>
      <c r="L96" s="8">
        <f t="shared" si="20"/>
        <v>10</v>
      </c>
      <c r="M96" s="8">
        <f t="shared" si="21"/>
        <v>9.2999999999999972</v>
      </c>
      <c r="N96" s="10">
        <f t="shared" si="22"/>
        <v>1765453.2180000001</v>
      </c>
      <c r="O96" s="10">
        <f t="shared" si="23"/>
        <v>294242.20299999998</v>
      </c>
      <c r="P96" s="10">
        <f t="shared" si="24"/>
        <v>588484.40599999996</v>
      </c>
      <c r="Q96" s="10">
        <f t="shared" si="25"/>
        <v>547290.49757999985</v>
      </c>
      <c r="R96" s="10">
        <f t="shared" si="26"/>
        <v>3195470.3245799998</v>
      </c>
      <c r="S96" s="10">
        <f t="shared" si="27"/>
        <v>3195470.3245799998</v>
      </c>
      <c r="U96" s="50">
        <f t="shared" si="28"/>
        <v>51456.335000000006</v>
      </c>
    </row>
    <row r="97" spans="1:21" ht="13" x14ac:dyDescent="0.15">
      <c r="A97" s="23" t="s">
        <v>148</v>
      </c>
      <c r="B97" s="24">
        <v>44.2</v>
      </c>
      <c r="C97" s="23" t="s">
        <v>148</v>
      </c>
      <c r="D97" s="25">
        <v>560961</v>
      </c>
      <c r="E97" s="25">
        <v>405833484</v>
      </c>
      <c r="F97" s="24">
        <v>78</v>
      </c>
      <c r="G97" s="24">
        <v>723.46100000000001</v>
      </c>
      <c r="H97" s="8">
        <f t="shared" si="19"/>
        <v>33.799999999999997</v>
      </c>
      <c r="I97" s="8" t="s">
        <v>566</v>
      </c>
      <c r="J97" s="8">
        <v>30</v>
      </c>
      <c r="K97" s="8">
        <v>5</v>
      </c>
      <c r="L97" s="8">
        <f t="shared" si="20"/>
        <v>9.2000000000000028</v>
      </c>
      <c r="M97" s="8">
        <f t="shared" si="21"/>
        <v>33.799999999999997</v>
      </c>
      <c r="N97" s="10">
        <f t="shared" si="22"/>
        <v>1217500.452</v>
      </c>
      <c r="O97" s="10">
        <f t="shared" si="23"/>
        <v>202916.742</v>
      </c>
      <c r="P97" s="10">
        <f t="shared" si="24"/>
        <v>373366.80528000009</v>
      </c>
      <c r="Q97" s="10">
        <f t="shared" si="25"/>
        <v>1371717.1759199998</v>
      </c>
      <c r="R97" s="10">
        <f t="shared" si="26"/>
        <v>3165501.1751999999</v>
      </c>
      <c r="S97" s="10">
        <f t="shared" si="27"/>
        <v>3165501.1751999999</v>
      </c>
      <c r="U97" s="50">
        <f t="shared" si="28"/>
        <v>52179.796000000009</v>
      </c>
    </row>
    <row r="98" spans="1:21" ht="13" x14ac:dyDescent="0.15">
      <c r="A98" s="23" t="s">
        <v>76</v>
      </c>
      <c r="B98" s="24">
        <v>44.6</v>
      </c>
      <c r="C98" s="23" t="s">
        <v>76</v>
      </c>
      <c r="D98" s="25">
        <v>565095</v>
      </c>
      <c r="E98" s="25">
        <v>302207698</v>
      </c>
      <c r="F98" s="24">
        <v>58.5</v>
      </c>
      <c r="G98" s="24">
        <v>534.79100000000005</v>
      </c>
      <c r="H98" s="8">
        <f t="shared" si="19"/>
        <v>13.899999999999999</v>
      </c>
      <c r="I98" s="8" t="s">
        <v>566</v>
      </c>
      <c r="J98" s="8">
        <v>30</v>
      </c>
      <c r="K98" s="8">
        <v>5</v>
      </c>
      <c r="L98" s="8">
        <f t="shared" si="20"/>
        <v>9.6000000000000014</v>
      </c>
      <c r="M98" s="8">
        <f t="shared" si="21"/>
        <v>13.899999999999999</v>
      </c>
      <c r="N98" s="10">
        <f t="shared" si="22"/>
        <v>906623.09400000004</v>
      </c>
      <c r="O98" s="10">
        <f t="shared" si="23"/>
        <v>151103.84899999999</v>
      </c>
      <c r="P98" s="10">
        <f t="shared" si="24"/>
        <v>290119.39008000004</v>
      </c>
      <c r="Q98" s="10">
        <f t="shared" si="25"/>
        <v>420068.70021999994</v>
      </c>
      <c r="R98" s="10">
        <f t="shared" si="26"/>
        <v>1767915.0333</v>
      </c>
      <c r="S98" s="10">
        <f t="shared" si="27"/>
        <v>1767915.0333</v>
      </c>
      <c r="U98" s="50">
        <f t="shared" si="28"/>
        <v>52714.587000000007</v>
      </c>
    </row>
    <row r="99" spans="1:21" ht="13" x14ac:dyDescent="0.15">
      <c r="A99" s="27" t="s">
        <v>83</v>
      </c>
      <c r="B99" s="28">
        <v>44.5</v>
      </c>
      <c r="C99" s="27" t="s">
        <v>83</v>
      </c>
      <c r="D99" s="29">
        <v>565398</v>
      </c>
      <c r="E99" s="29">
        <v>2047935938</v>
      </c>
      <c r="F99" s="28">
        <v>66.400000000000006</v>
      </c>
      <c r="G99" s="30">
        <v>3622.1129999999998</v>
      </c>
      <c r="H99" s="8">
        <f t="shared" si="19"/>
        <v>21.900000000000006</v>
      </c>
      <c r="I99" s="8" t="s">
        <v>566</v>
      </c>
      <c r="J99" s="8">
        <v>30</v>
      </c>
      <c r="K99" s="8">
        <v>5</v>
      </c>
      <c r="L99" s="8">
        <f t="shared" si="20"/>
        <v>9.5</v>
      </c>
      <c r="M99" s="8">
        <f t="shared" si="21"/>
        <v>21.900000000000006</v>
      </c>
      <c r="N99" s="10">
        <f t="shared" si="22"/>
        <v>6143807.8140000002</v>
      </c>
      <c r="O99" s="10">
        <f t="shared" si="23"/>
        <v>1023967.969</v>
      </c>
      <c r="P99" s="10">
        <f t="shared" si="24"/>
        <v>1945539.1410999999</v>
      </c>
      <c r="Q99" s="10">
        <f t="shared" si="25"/>
        <v>4484979.7042200016</v>
      </c>
      <c r="R99" s="10">
        <f t="shared" si="26"/>
        <v>13598294.628320001</v>
      </c>
      <c r="S99" s="10">
        <f t="shared" si="27"/>
        <v>13598294.628320001</v>
      </c>
      <c r="U99" s="50">
        <f t="shared" si="28"/>
        <v>56336.700000000004</v>
      </c>
    </row>
    <row r="100" spans="1:21" ht="13" x14ac:dyDescent="0.15">
      <c r="A100" s="27" t="s">
        <v>91</v>
      </c>
      <c r="B100" s="28">
        <v>45.1</v>
      </c>
      <c r="C100" s="27" t="s">
        <v>91</v>
      </c>
      <c r="D100" s="29">
        <v>571507</v>
      </c>
      <c r="E100" s="29">
        <v>1166462599</v>
      </c>
      <c r="F100" s="28">
        <v>67.3</v>
      </c>
      <c r="G100" s="30">
        <v>2041.028</v>
      </c>
      <c r="H100" s="8">
        <f t="shared" si="19"/>
        <v>22.199999999999996</v>
      </c>
      <c r="I100" s="8" t="s">
        <v>566</v>
      </c>
      <c r="J100" s="8">
        <v>30</v>
      </c>
      <c r="K100" s="8">
        <v>5</v>
      </c>
      <c r="L100" s="8">
        <f t="shared" si="20"/>
        <v>10.100000000000001</v>
      </c>
      <c r="M100" s="8">
        <f t="shared" si="21"/>
        <v>22.199999999999996</v>
      </c>
      <c r="N100" s="10">
        <f t="shared" si="22"/>
        <v>3499387.7969999998</v>
      </c>
      <c r="O100" s="10">
        <f t="shared" si="23"/>
        <v>583231.29949999996</v>
      </c>
      <c r="P100" s="10">
        <f t="shared" si="24"/>
        <v>1178127.2249900002</v>
      </c>
      <c r="Q100" s="10">
        <f t="shared" si="25"/>
        <v>2589546.9697799995</v>
      </c>
      <c r="R100" s="10">
        <f t="shared" si="26"/>
        <v>7850293.291269999</v>
      </c>
      <c r="S100" s="10">
        <f t="shared" si="27"/>
        <v>7850293.2912699999</v>
      </c>
      <c r="U100" s="50">
        <f t="shared" si="28"/>
        <v>58377.728000000003</v>
      </c>
    </row>
    <row r="101" spans="1:21" ht="13" x14ac:dyDescent="0.15">
      <c r="A101" s="23" t="s">
        <v>160</v>
      </c>
      <c r="B101" s="24">
        <v>44.7</v>
      </c>
      <c r="C101" s="23" t="s">
        <v>160</v>
      </c>
      <c r="D101" s="25">
        <v>576231</v>
      </c>
      <c r="E101" s="25">
        <v>1555949809</v>
      </c>
      <c r="F101" s="24">
        <v>57.8</v>
      </c>
      <c r="G101" s="26">
        <v>2700.2190000000001</v>
      </c>
      <c r="H101" s="8">
        <f t="shared" si="19"/>
        <v>13.099999999999994</v>
      </c>
      <c r="I101" s="8" t="s">
        <v>566</v>
      </c>
      <c r="J101" s="8">
        <v>30</v>
      </c>
      <c r="K101" s="8">
        <v>5</v>
      </c>
      <c r="L101" s="8">
        <f t="shared" si="20"/>
        <v>9.7000000000000028</v>
      </c>
      <c r="M101" s="8">
        <f t="shared" si="21"/>
        <v>13.099999999999994</v>
      </c>
      <c r="N101" s="10">
        <f t="shared" si="22"/>
        <v>4667849.4270000001</v>
      </c>
      <c r="O101" s="10">
        <f t="shared" si="23"/>
        <v>777974.90449999995</v>
      </c>
      <c r="P101" s="10">
        <f t="shared" si="24"/>
        <v>1509271.3147300004</v>
      </c>
      <c r="Q101" s="10">
        <f t="shared" si="25"/>
        <v>2038294.2497899991</v>
      </c>
      <c r="R101" s="10">
        <f t="shared" si="26"/>
        <v>8993389.8960200008</v>
      </c>
      <c r="S101" s="10">
        <f t="shared" si="27"/>
        <v>8993389.8960199989</v>
      </c>
      <c r="U101" s="50">
        <f t="shared" si="28"/>
        <v>61077.947</v>
      </c>
    </row>
    <row r="102" spans="1:21" ht="13" x14ac:dyDescent="0.15">
      <c r="A102" s="27" t="s">
        <v>143</v>
      </c>
      <c r="B102" s="28">
        <v>44.5</v>
      </c>
      <c r="C102" s="27" t="s">
        <v>143</v>
      </c>
      <c r="D102" s="29">
        <v>594916</v>
      </c>
      <c r="E102" s="29">
        <v>927093991</v>
      </c>
      <c r="F102" s="28">
        <v>73.099999999999994</v>
      </c>
      <c r="G102" s="30">
        <v>1558.36</v>
      </c>
      <c r="H102" s="8">
        <f t="shared" si="19"/>
        <v>28.599999999999994</v>
      </c>
      <c r="I102" s="8" t="s">
        <v>566</v>
      </c>
      <c r="J102" s="8">
        <v>30</v>
      </c>
      <c r="K102" s="8">
        <v>5</v>
      </c>
      <c r="L102" s="8">
        <f t="shared" si="20"/>
        <v>9.5</v>
      </c>
      <c r="M102" s="8">
        <f t="shared" si="21"/>
        <v>28.599999999999994</v>
      </c>
      <c r="N102" s="10">
        <f t="shared" si="22"/>
        <v>2781281.9730000002</v>
      </c>
      <c r="O102" s="10">
        <f t="shared" si="23"/>
        <v>463546.99550000002</v>
      </c>
      <c r="P102" s="10">
        <f t="shared" si="24"/>
        <v>880739.29145000002</v>
      </c>
      <c r="Q102" s="10">
        <f t="shared" si="25"/>
        <v>2651488.8142599994</v>
      </c>
      <c r="R102" s="10">
        <f t="shared" si="26"/>
        <v>6777057.0742099993</v>
      </c>
      <c r="S102" s="10">
        <f t="shared" si="27"/>
        <v>6777057.0742100002</v>
      </c>
      <c r="U102" s="50">
        <f t="shared" si="28"/>
        <v>62636.307000000001</v>
      </c>
    </row>
    <row r="103" spans="1:21" ht="13" x14ac:dyDescent="0.15">
      <c r="A103" s="27" t="s">
        <v>15</v>
      </c>
      <c r="B103" s="28">
        <v>44.8</v>
      </c>
      <c r="C103" s="27" t="s">
        <v>15</v>
      </c>
      <c r="D103" s="29">
        <v>596185</v>
      </c>
      <c r="E103" s="29">
        <v>1664905952</v>
      </c>
      <c r="F103" s="28">
        <v>50.2</v>
      </c>
      <c r="G103" s="30">
        <v>2792.6010000000001</v>
      </c>
      <c r="H103" s="8">
        <f t="shared" ref="H103:H134" si="29">F103-B103</f>
        <v>5.4000000000000057</v>
      </c>
      <c r="I103" s="8" t="s">
        <v>566</v>
      </c>
      <c r="J103" s="8">
        <v>30</v>
      </c>
      <c r="K103" s="8">
        <v>5</v>
      </c>
      <c r="L103" s="8">
        <f t="shared" ref="L103:L134" si="30">B103-J103-K103</f>
        <v>9.7999999999999972</v>
      </c>
      <c r="M103" s="8">
        <f t="shared" ref="M103:M134" si="31">F103-B103</f>
        <v>5.4000000000000057</v>
      </c>
      <c r="N103" s="10">
        <f t="shared" ref="N103:N134" si="32">E103*J103/10000</f>
        <v>4994717.8559999997</v>
      </c>
      <c r="O103" s="10">
        <f t="shared" ref="O103:O134" si="33">E103*K103/10000</f>
        <v>832452.97600000002</v>
      </c>
      <c r="P103" s="10">
        <f t="shared" ref="P103:P134" si="34">E103*L103/10000</f>
        <v>1631607.8329599996</v>
      </c>
      <c r="Q103" s="10">
        <f t="shared" ref="Q103:Q134" si="35">E103*M103/10000</f>
        <v>899049.21408000088</v>
      </c>
      <c r="R103" s="10">
        <f t="shared" ref="R103:R134" si="36">SUM(N103:Q103)</f>
        <v>8357827.87904</v>
      </c>
      <c r="S103" s="10">
        <f t="shared" ref="S103:S134" si="37">E103*F103/10000</f>
        <v>8357827.879040001</v>
      </c>
      <c r="U103" s="50">
        <f t="shared" si="28"/>
        <v>65428.908000000003</v>
      </c>
    </row>
    <row r="104" spans="1:21" ht="13" x14ac:dyDescent="0.15">
      <c r="A104" s="23" t="s">
        <v>170</v>
      </c>
      <c r="B104" s="24">
        <v>44.5</v>
      </c>
      <c r="C104" s="23" t="s">
        <v>170</v>
      </c>
      <c r="D104" s="25">
        <v>596450</v>
      </c>
      <c r="E104" s="25">
        <v>1422802021</v>
      </c>
      <c r="F104" s="24">
        <v>64.8</v>
      </c>
      <c r="G104" s="26">
        <v>2385.451</v>
      </c>
      <c r="H104" s="8">
        <f t="shared" si="29"/>
        <v>20.299999999999997</v>
      </c>
      <c r="I104" s="8" t="s">
        <v>566</v>
      </c>
      <c r="J104" s="8">
        <v>30</v>
      </c>
      <c r="K104" s="8">
        <v>5</v>
      </c>
      <c r="L104" s="8">
        <f t="shared" si="30"/>
        <v>9.5</v>
      </c>
      <c r="M104" s="8">
        <f t="shared" si="31"/>
        <v>20.299999999999997</v>
      </c>
      <c r="N104" s="10">
        <f t="shared" si="32"/>
        <v>4268406.0630000001</v>
      </c>
      <c r="O104" s="10">
        <f t="shared" si="33"/>
        <v>711401.01049999997</v>
      </c>
      <c r="P104" s="10">
        <f t="shared" si="34"/>
        <v>1351661.91995</v>
      </c>
      <c r="Q104" s="10">
        <f t="shared" si="35"/>
        <v>2888288.1026299996</v>
      </c>
      <c r="R104" s="10">
        <f t="shared" si="36"/>
        <v>9219757.0960799996</v>
      </c>
      <c r="S104" s="10">
        <f t="shared" si="37"/>
        <v>9219757.0960799996</v>
      </c>
      <c r="U104" s="50">
        <f t="shared" si="28"/>
        <v>67814.358999999997</v>
      </c>
    </row>
    <row r="105" spans="1:21" ht="13" x14ac:dyDescent="0.15">
      <c r="A105" s="23" t="s">
        <v>44</v>
      </c>
      <c r="B105" s="24">
        <v>44.9</v>
      </c>
      <c r="C105" s="23" t="s">
        <v>44</v>
      </c>
      <c r="D105" s="25">
        <v>598112</v>
      </c>
      <c r="E105" s="25">
        <v>381062061</v>
      </c>
      <c r="F105" s="24">
        <v>66</v>
      </c>
      <c r="G105" s="24">
        <v>637.10799999999995</v>
      </c>
      <c r="H105" s="8">
        <f t="shared" si="29"/>
        <v>21.1</v>
      </c>
      <c r="I105" s="8" t="s">
        <v>566</v>
      </c>
      <c r="J105" s="8">
        <v>30</v>
      </c>
      <c r="K105" s="8">
        <v>5</v>
      </c>
      <c r="L105" s="8">
        <f t="shared" si="30"/>
        <v>9.8999999999999986</v>
      </c>
      <c r="M105" s="8">
        <f t="shared" si="31"/>
        <v>21.1</v>
      </c>
      <c r="N105" s="10">
        <f t="shared" si="32"/>
        <v>1143186.183</v>
      </c>
      <c r="O105" s="10">
        <f t="shared" si="33"/>
        <v>190531.03049999999</v>
      </c>
      <c r="P105" s="10">
        <f t="shared" si="34"/>
        <v>377251.44038999995</v>
      </c>
      <c r="Q105" s="10">
        <f t="shared" si="35"/>
        <v>804040.94871000003</v>
      </c>
      <c r="R105" s="10">
        <f t="shared" si="36"/>
        <v>2515009.6025999999</v>
      </c>
      <c r="S105" s="10">
        <f t="shared" si="37"/>
        <v>2515009.6025999999</v>
      </c>
      <c r="U105" s="50">
        <f t="shared" si="28"/>
        <v>68451.46699999999</v>
      </c>
    </row>
    <row r="106" spans="1:21" ht="26" x14ac:dyDescent="0.15">
      <c r="A106" s="23" t="s">
        <v>146</v>
      </c>
      <c r="B106" s="24">
        <v>44</v>
      </c>
      <c r="C106" s="23" t="s">
        <v>146</v>
      </c>
      <c r="D106" s="25">
        <v>605766</v>
      </c>
      <c r="E106" s="25">
        <v>1592709205</v>
      </c>
      <c r="F106" s="24">
        <v>90.1</v>
      </c>
      <c r="G106" s="26">
        <v>2629.25</v>
      </c>
      <c r="H106" s="8">
        <f t="shared" si="29"/>
        <v>46.099999999999994</v>
      </c>
      <c r="I106" s="8" t="s">
        <v>566</v>
      </c>
      <c r="J106" s="8">
        <v>30</v>
      </c>
      <c r="K106" s="8">
        <v>5</v>
      </c>
      <c r="L106" s="8">
        <f t="shared" si="30"/>
        <v>9</v>
      </c>
      <c r="M106" s="8">
        <f t="shared" si="31"/>
        <v>46.099999999999994</v>
      </c>
      <c r="N106" s="10">
        <f t="shared" si="32"/>
        <v>4778127.6150000002</v>
      </c>
      <c r="O106" s="10">
        <f t="shared" si="33"/>
        <v>796354.60250000004</v>
      </c>
      <c r="P106" s="10">
        <f t="shared" si="34"/>
        <v>1433438.2845000001</v>
      </c>
      <c r="Q106" s="10">
        <f t="shared" si="35"/>
        <v>7342389.4350499986</v>
      </c>
      <c r="R106" s="10">
        <f t="shared" si="36"/>
        <v>14350309.93705</v>
      </c>
      <c r="S106" s="10">
        <f t="shared" si="37"/>
        <v>14350309.93705</v>
      </c>
      <c r="U106" s="50">
        <f t="shared" si="28"/>
        <v>71080.71699999999</v>
      </c>
    </row>
    <row r="107" spans="1:21" ht="26" x14ac:dyDescent="0.15">
      <c r="A107" s="27" t="s">
        <v>167</v>
      </c>
      <c r="B107" s="28">
        <v>43.6</v>
      </c>
      <c r="C107" s="27" t="s">
        <v>167</v>
      </c>
      <c r="D107" s="29">
        <v>610963</v>
      </c>
      <c r="E107" s="29">
        <v>946666993</v>
      </c>
      <c r="F107" s="28">
        <v>85.8</v>
      </c>
      <c r="G107" s="30">
        <v>1549.4680000000001</v>
      </c>
      <c r="H107" s="8">
        <f t="shared" si="29"/>
        <v>42.199999999999996</v>
      </c>
      <c r="I107" s="8" t="s">
        <v>566</v>
      </c>
      <c r="J107" s="8">
        <v>30</v>
      </c>
      <c r="K107" s="8">
        <v>5</v>
      </c>
      <c r="L107" s="8">
        <f t="shared" si="30"/>
        <v>8.6000000000000014</v>
      </c>
      <c r="M107" s="8">
        <f t="shared" si="31"/>
        <v>42.199999999999996</v>
      </c>
      <c r="N107" s="10">
        <f t="shared" si="32"/>
        <v>2840000.9789999998</v>
      </c>
      <c r="O107" s="10">
        <f t="shared" si="33"/>
        <v>473333.49650000001</v>
      </c>
      <c r="P107" s="10">
        <f t="shared" si="34"/>
        <v>814133.61398000014</v>
      </c>
      <c r="Q107" s="10">
        <f t="shared" si="35"/>
        <v>3994934.7104599997</v>
      </c>
      <c r="R107" s="10">
        <f t="shared" si="36"/>
        <v>8122402.7999399994</v>
      </c>
      <c r="S107" s="10">
        <f t="shared" si="37"/>
        <v>8122402.7999399994</v>
      </c>
      <c r="U107" s="50">
        <f t="shared" si="28"/>
        <v>72630.184999999983</v>
      </c>
    </row>
    <row r="108" spans="1:21" ht="26" x14ac:dyDescent="0.15">
      <c r="A108" s="27" t="s">
        <v>175</v>
      </c>
      <c r="B108" s="28">
        <v>43.6</v>
      </c>
      <c r="C108" s="27" t="s">
        <v>175</v>
      </c>
      <c r="D108" s="29">
        <v>613028</v>
      </c>
      <c r="E108" s="29">
        <v>1048493661</v>
      </c>
      <c r="F108" s="28">
        <v>113.6</v>
      </c>
      <c r="G108" s="30">
        <v>1710.3530000000001</v>
      </c>
      <c r="H108" s="8">
        <f t="shared" si="29"/>
        <v>70</v>
      </c>
      <c r="I108" s="8" t="s">
        <v>566</v>
      </c>
      <c r="J108" s="8">
        <v>30</v>
      </c>
      <c r="K108" s="8">
        <v>5</v>
      </c>
      <c r="L108" s="8">
        <f t="shared" si="30"/>
        <v>8.6000000000000014</v>
      </c>
      <c r="M108" s="8">
        <f t="shared" si="31"/>
        <v>70</v>
      </c>
      <c r="N108" s="10">
        <f t="shared" si="32"/>
        <v>3145480.983</v>
      </c>
      <c r="O108" s="10">
        <f t="shared" si="33"/>
        <v>524246.83049999998</v>
      </c>
      <c r="P108" s="10">
        <f t="shared" si="34"/>
        <v>901704.54846000019</v>
      </c>
      <c r="Q108" s="10">
        <f t="shared" si="35"/>
        <v>7339455.6270000003</v>
      </c>
      <c r="R108" s="10">
        <f t="shared" si="36"/>
        <v>11910887.988960002</v>
      </c>
      <c r="S108" s="10">
        <f t="shared" si="37"/>
        <v>11910887.98896</v>
      </c>
      <c r="U108" s="50">
        <f t="shared" si="28"/>
        <v>74340.537999999986</v>
      </c>
    </row>
    <row r="109" spans="1:21" ht="13" x14ac:dyDescent="0.15">
      <c r="A109" s="27" t="s">
        <v>107</v>
      </c>
      <c r="B109" s="28">
        <v>44.8</v>
      </c>
      <c r="C109" s="27" t="s">
        <v>107</v>
      </c>
      <c r="D109" s="29">
        <v>613533</v>
      </c>
      <c r="E109" s="29">
        <v>4660475304</v>
      </c>
      <c r="F109" s="28">
        <v>53</v>
      </c>
      <c r="G109" s="30">
        <v>7596.1279999999997</v>
      </c>
      <c r="H109" s="8">
        <f t="shared" si="29"/>
        <v>8.2000000000000028</v>
      </c>
      <c r="I109" s="8" t="s">
        <v>566</v>
      </c>
      <c r="J109" s="8">
        <v>30</v>
      </c>
      <c r="K109" s="8">
        <v>5</v>
      </c>
      <c r="L109" s="8">
        <f t="shared" si="30"/>
        <v>9.7999999999999972</v>
      </c>
      <c r="M109" s="8">
        <f t="shared" si="31"/>
        <v>8.2000000000000028</v>
      </c>
      <c r="N109" s="10">
        <f t="shared" si="32"/>
        <v>13981425.912</v>
      </c>
      <c r="O109" s="10">
        <f t="shared" si="33"/>
        <v>2330237.6519999998</v>
      </c>
      <c r="P109" s="10">
        <f t="shared" si="34"/>
        <v>4567265.7979199989</v>
      </c>
      <c r="Q109" s="10">
        <f t="shared" si="35"/>
        <v>3821589.749280001</v>
      </c>
      <c r="R109" s="10">
        <f t="shared" si="36"/>
        <v>24700519.111200001</v>
      </c>
      <c r="S109" s="10">
        <f t="shared" si="37"/>
        <v>24700519.111200001</v>
      </c>
      <c r="U109" s="50">
        <f t="shared" si="28"/>
        <v>81936.665999999983</v>
      </c>
    </row>
    <row r="110" spans="1:21" ht="13" x14ac:dyDescent="0.15">
      <c r="A110" s="27" t="s">
        <v>45</v>
      </c>
      <c r="B110" s="28">
        <v>44.6</v>
      </c>
      <c r="C110" s="27" t="s">
        <v>45</v>
      </c>
      <c r="D110" s="29">
        <v>615424</v>
      </c>
      <c r="E110" s="29">
        <v>1012387801</v>
      </c>
      <c r="F110" s="28">
        <v>93.1</v>
      </c>
      <c r="G110" s="30">
        <v>1645.0250000000001</v>
      </c>
      <c r="H110" s="8">
        <f t="shared" si="29"/>
        <v>48.499999999999993</v>
      </c>
      <c r="I110" s="8" t="s">
        <v>566</v>
      </c>
      <c r="J110" s="8">
        <v>30</v>
      </c>
      <c r="K110" s="8">
        <v>5</v>
      </c>
      <c r="L110" s="8">
        <f t="shared" si="30"/>
        <v>9.6000000000000014</v>
      </c>
      <c r="M110" s="8">
        <f t="shared" si="31"/>
        <v>48.499999999999993</v>
      </c>
      <c r="N110" s="10">
        <f t="shared" si="32"/>
        <v>3037163.4029999999</v>
      </c>
      <c r="O110" s="10">
        <f t="shared" si="33"/>
        <v>506193.90049999999</v>
      </c>
      <c r="P110" s="10">
        <f t="shared" si="34"/>
        <v>971892.28896000027</v>
      </c>
      <c r="Q110" s="10">
        <f t="shared" si="35"/>
        <v>4910080.8348499993</v>
      </c>
      <c r="R110" s="10">
        <f t="shared" si="36"/>
        <v>9425330.4273099992</v>
      </c>
      <c r="S110" s="10">
        <f t="shared" si="37"/>
        <v>9425330.4273099992</v>
      </c>
      <c r="U110" s="50">
        <f t="shared" si="28"/>
        <v>83581.690999999977</v>
      </c>
    </row>
    <row r="111" spans="1:21" ht="13" x14ac:dyDescent="0.15">
      <c r="A111" s="27" t="s">
        <v>79</v>
      </c>
      <c r="B111" s="28">
        <v>44.3</v>
      </c>
      <c r="C111" s="27" t="s">
        <v>79</v>
      </c>
      <c r="D111" s="29">
        <v>615870</v>
      </c>
      <c r="E111" s="29">
        <v>1376281933</v>
      </c>
      <c r="F111" s="28">
        <v>67.599999999999994</v>
      </c>
      <c r="G111" s="30">
        <v>2234.6970000000001</v>
      </c>
      <c r="H111" s="8">
        <f t="shared" si="29"/>
        <v>23.299999999999997</v>
      </c>
      <c r="I111" s="8" t="s">
        <v>566</v>
      </c>
      <c r="J111" s="8">
        <v>30</v>
      </c>
      <c r="K111" s="8">
        <v>5</v>
      </c>
      <c r="L111" s="8">
        <f t="shared" si="30"/>
        <v>9.2999999999999972</v>
      </c>
      <c r="M111" s="8">
        <f t="shared" si="31"/>
        <v>23.299999999999997</v>
      </c>
      <c r="N111" s="10">
        <f t="shared" si="32"/>
        <v>4128845.7990000001</v>
      </c>
      <c r="O111" s="10">
        <f t="shared" si="33"/>
        <v>688140.96649999998</v>
      </c>
      <c r="P111" s="10">
        <f t="shared" si="34"/>
        <v>1279942.1976899996</v>
      </c>
      <c r="Q111" s="10">
        <f t="shared" si="35"/>
        <v>3206736.9038899997</v>
      </c>
      <c r="R111" s="10">
        <f t="shared" si="36"/>
        <v>9303665.8670799993</v>
      </c>
      <c r="S111" s="10">
        <f t="shared" si="37"/>
        <v>9303665.8670799993</v>
      </c>
      <c r="U111" s="50">
        <f t="shared" si="28"/>
        <v>85816.387999999977</v>
      </c>
    </row>
    <row r="112" spans="1:21" ht="13" x14ac:dyDescent="0.15">
      <c r="A112" s="27" t="s">
        <v>81</v>
      </c>
      <c r="B112" s="28">
        <v>44.8</v>
      </c>
      <c r="C112" s="27" t="s">
        <v>81</v>
      </c>
      <c r="D112" s="29">
        <v>615971</v>
      </c>
      <c r="E112" s="29">
        <v>1808274327</v>
      </c>
      <c r="F112" s="28">
        <v>60.6</v>
      </c>
      <c r="G112" s="30">
        <v>2935.6489999999999</v>
      </c>
      <c r="H112" s="8">
        <f t="shared" si="29"/>
        <v>15.800000000000004</v>
      </c>
      <c r="I112" s="8" t="s">
        <v>566</v>
      </c>
      <c r="J112" s="8">
        <v>30</v>
      </c>
      <c r="K112" s="8">
        <v>5</v>
      </c>
      <c r="L112" s="8">
        <f t="shared" si="30"/>
        <v>9.7999999999999972</v>
      </c>
      <c r="M112" s="8">
        <f t="shared" si="31"/>
        <v>15.800000000000004</v>
      </c>
      <c r="N112" s="10">
        <f t="shared" si="32"/>
        <v>5424822.9809999997</v>
      </c>
      <c r="O112" s="10">
        <f t="shared" si="33"/>
        <v>904137.16350000002</v>
      </c>
      <c r="P112" s="10">
        <f t="shared" si="34"/>
        <v>1772108.8404599994</v>
      </c>
      <c r="Q112" s="10">
        <f t="shared" si="35"/>
        <v>2857073.4366600006</v>
      </c>
      <c r="R112" s="10">
        <f t="shared" si="36"/>
        <v>10958142.42162</v>
      </c>
      <c r="S112" s="10">
        <f t="shared" si="37"/>
        <v>10958142.42162</v>
      </c>
      <c r="U112" s="50">
        <f t="shared" si="28"/>
        <v>88752.036999999982</v>
      </c>
    </row>
    <row r="113" spans="1:22" ht="13" x14ac:dyDescent="0.15">
      <c r="A113" s="27" t="s">
        <v>115</v>
      </c>
      <c r="B113" s="28">
        <v>44.7</v>
      </c>
      <c r="C113" s="27" t="s">
        <v>115</v>
      </c>
      <c r="D113" s="29">
        <v>626239</v>
      </c>
      <c r="E113" s="29">
        <v>1919746679</v>
      </c>
      <c r="F113" s="28">
        <v>56.5</v>
      </c>
      <c r="G113" s="30">
        <v>3065.52</v>
      </c>
      <c r="H113" s="8">
        <f t="shared" si="29"/>
        <v>11.799999999999997</v>
      </c>
      <c r="I113" s="8" t="s">
        <v>566</v>
      </c>
      <c r="J113" s="8">
        <v>30</v>
      </c>
      <c r="K113" s="8">
        <v>5</v>
      </c>
      <c r="L113" s="8">
        <f t="shared" si="30"/>
        <v>9.7000000000000028</v>
      </c>
      <c r="M113" s="8">
        <f t="shared" si="31"/>
        <v>11.799999999999997</v>
      </c>
      <c r="N113" s="10">
        <f t="shared" si="32"/>
        <v>5759240.0369999995</v>
      </c>
      <c r="O113" s="10">
        <f t="shared" si="33"/>
        <v>959873.3395</v>
      </c>
      <c r="P113" s="10">
        <f t="shared" si="34"/>
        <v>1862154.2786300008</v>
      </c>
      <c r="Q113" s="10">
        <f t="shared" si="35"/>
        <v>2265301.0812199991</v>
      </c>
      <c r="R113" s="10">
        <f t="shared" si="36"/>
        <v>10846568.73635</v>
      </c>
      <c r="S113" s="10">
        <f t="shared" si="37"/>
        <v>10846568.73635</v>
      </c>
      <c r="U113" s="50">
        <f t="shared" si="28"/>
        <v>91817.556999999986</v>
      </c>
    </row>
    <row r="114" spans="1:22" ht="13" x14ac:dyDescent="0.15">
      <c r="A114" s="23" t="s">
        <v>174</v>
      </c>
      <c r="B114" s="24">
        <v>44.5</v>
      </c>
      <c r="C114" s="23" t="s">
        <v>174</v>
      </c>
      <c r="D114" s="25">
        <v>630302</v>
      </c>
      <c r="E114" s="25">
        <v>1228370861</v>
      </c>
      <c r="F114" s="24">
        <v>76.2</v>
      </c>
      <c r="G114" s="26">
        <v>1948.8610000000001</v>
      </c>
      <c r="H114" s="8">
        <f t="shared" si="29"/>
        <v>31.700000000000003</v>
      </c>
      <c r="I114" s="8" t="s">
        <v>566</v>
      </c>
      <c r="J114" s="8">
        <v>30</v>
      </c>
      <c r="K114" s="8">
        <v>5</v>
      </c>
      <c r="L114" s="8">
        <f t="shared" si="30"/>
        <v>9.5</v>
      </c>
      <c r="M114" s="8">
        <f t="shared" si="31"/>
        <v>31.700000000000003</v>
      </c>
      <c r="N114" s="10">
        <f t="shared" si="32"/>
        <v>3685112.5830000001</v>
      </c>
      <c r="O114" s="10">
        <f t="shared" si="33"/>
        <v>614185.43050000002</v>
      </c>
      <c r="P114" s="10">
        <f t="shared" si="34"/>
        <v>1166952.3179500001</v>
      </c>
      <c r="Q114" s="10">
        <f t="shared" si="35"/>
        <v>3893935.6293700007</v>
      </c>
      <c r="R114" s="10">
        <f t="shared" si="36"/>
        <v>9360185.9608200006</v>
      </c>
      <c r="S114" s="10">
        <f t="shared" si="37"/>
        <v>9360185.9608200006</v>
      </c>
      <c r="U114" s="50">
        <f t="shared" si="28"/>
        <v>93766.417999999991</v>
      </c>
    </row>
    <row r="115" spans="1:22" ht="13" x14ac:dyDescent="0.15">
      <c r="A115" s="27" t="s">
        <v>171</v>
      </c>
      <c r="B115" s="28">
        <v>45.1</v>
      </c>
      <c r="C115" s="27" t="s">
        <v>171</v>
      </c>
      <c r="D115" s="29">
        <v>637906</v>
      </c>
      <c r="E115" s="29">
        <v>1031306092</v>
      </c>
      <c r="F115" s="28">
        <v>56.6</v>
      </c>
      <c r="G115" s="30">
        <v>1616.7059999999999</v>
      </c>
      <c r="H115" s="8">
        <f t="shared" si="29"/>
        <v>11.5</v>
      </c>
      <c r="I115" s="8" t="s">
        <v>566</v>
      </c>
      <c r="J115" s="8">
        <v>30</v>
      </c>
      <c r="K115" s="8">
        <v>5</v>
      </c>
      <c r="L115" s="8">
        <f t="shared" si="30"/>
        <v>10.100000000000001</v>
      </c>
      <c r="M115" s="8">
        <f t="shared" si="31"/>
        <v>11.5</v>
      </c>
      <c r="N115" s="10">
        <f t="shared" si="32"/>
        <v>3093918.2760000001</v>
      </c>
      <c r="O115" s="10">
        <f t="shared" si="33"/>
        <v>515653.04599999997</v>
      </c>
      <c r="P115" s="10">
        <f t="shared" si="34"/>
        <v>1041619.15292</v>
      </c>
      <c r="Q115" s="10">
        <f t="shared" si="35"/>
        <v>1186002.0057999999</v>
      </c>
      <c r="R115" s="10">
        <f t="shared" si="36"/>
        <v>5837192.4807200003</v>
      </c>
      <c r="S115" s="10">
        <f t="shared" si="37"/>
        <v>5837192.4807200003</v>
      </c>
      <c r="U115" s="50">
        <f t="shared" si="28"/>
        <v>95383.123999999996</v>
      </c>
    </row>
    <row r="116" spans="1:22" ht="26" x14ac:dyDescent="0.15">
      <c r="A116" s="27" t="s">
        <v>73</v>
      </c>
      <c r="B116" s="28">
        <v>41.9</v>
      </c>
      <c r="C116" s="27" t="s">
        <v>73</v>
      </c>
      <c r="D116" s="29">
        <v>639572</v>
      </c>
      <c r="E116" s="29">
        <v>1907750083</v>
      </c>
      <c r="F116" s="28">
        <v>105</v>
      </c>
      <c r="G116" s="30">
        <v>2982.8530000000001</v>
      </c>
      <c r="H116" s="8">
        <f t="shared" si="29"/>
        <v>63.1</v>
      </c>
      <c r="I116" s="8" t="s">
        <v>566</v>
      </c>
      <c r="J116" s="8">
        <v>30</v>
      </c>
      <c r="K116" s="8">
        <v>5</v>
      </c>
      <c r="L116" s="8">
        <f t="shared" si="30"/>
        <v>6.8999999999999986</v>
      </c>
      <c r="M116" s="8">
        <f t="shared" si="31"/>
        <v>63.1</v>
      </c>
      <c r="N116" s="10">
        <f t="shared" si="32"/>
        <v>5723250.2489999998</v>
      </c>
      <c r="O116" s="10">
        <f t="shared" si="33"/>
        <v>953875.04150000005</v>
      </c>
      <c r="P116" s="10">
        <f t="shared" si="34"/>
        <v>1316347.5572699998</v>
      </c>
      <c r="Q116" s="10">
        <f t="shared" si="35"/>
        <v>12037903.02373</v>
      </c>
      <c r="R116" s="10">
        <f t="shared" si="36"/>
        <v>20031375.8715</v>
      </c>
      <c r="S116" s="10">
        <f t="shared" si="37"/>
        <v>20031375.8715</v>
      </c>
      <c r="U116" s="50">
        <f t="shared" si="28"/>
        <v>98365.976999999999</v>
      </c>
    </row>
    <row r="117" spans="1:22" ht="13" x14ac:dyDescent="0.15">
      <c r="A117" s="27" t="s">
        <v>159</v>
      </c>
      <c r="B117" s="28">
        <v>44.2</v>
      </c>
      <c r="C117" s="27" t="s">
        <v>159</v>
      </c>
      <c r="D117" s="29">
        <v>643915</v>
      </c>
      <c r="E117" s="29">
        <v>1897012517</v>
      </c>
      <c r="F117" s="28">
        <v>64</v>
      </c>
      <c r="G117" s="30">
        <v>2946.0619999999999</v>
      </c>
      <c r="H117" s="8">
        <f t="shared" si="29"/>
        <v>19.799999999999997</v>
      </c>
      <c r="I117" s="8" t="s">
        <v>566</v>
      </c>
      <c r="J117" s="8">
        <v>30</v>
      </c>
      <c r="K117" s="8">
        <v>5</v>
      </c>
      <c r="L117" s="8">
        <f t="shared" si="30"/>
        <v>9.2000000000000028</v>
      </c>
      <c r="M117" s="8">
        <f t="shared" si="31"/>
        <v>19.799999999999997</v>
      </c>
      <c r="N117" s="10">
        <f t="shared" si="32"/>
        <v>5691037.551</v>
      </c>
      <c r="O117" s="10">
        <f t="shared" si="33"/>
        <v>948506.2585</v>
      </c>
      <c r="P117" s="10">
        <f t="shared" si="34"/>
        <v>1745251.5156400006</v>
      </c>
      <c r="Q117" s="10">
        <f t="shared" si="35"/>
        <v>3756084.7836599993</v>
      </c>
      <c r="R117" s="10">
        <f t="shared" si="36"/>
        <v>12140880.1088</v>
      </c>
      <c r="S117" s="10">
        <f t="shared" si="37"/>
        <v>12140880.1088</v>
      </c>
      <c r="U117" s="50">
        <f t="shared" si="28"/>
        <v>101312.039</v>
      </c>
    </row>
    <row r="118" spans="1:22" ht="26" x14ac:dyDescent="0.15">
      <c r="A118" s="23" t="s">
        <v>152</v>
      </c>
      <c r="B118" s="24">
        <v>43</v>
      </c>
      <c r="C118" s="23" t="s">
        <v>152</v>
      </c>
      <c r="D118" s="25">
        <v>651110</v>
      </c>
      <c r="E118" s="25">
        <v>706935912</v>
      </c>
      <c r="F118" s="24">
        <v>85.3</v>
      </c>
      <c r="G118" s="26">
        <v>1085.739</v>
      </c>
      <c r="H118" s="8">
        <f t="shared" si="29"/>
        <v>42.3</v>
      </c>
      <c r="I118" s="8" t="s">
        <v>566</v>
      </c>
      <c r="J118" s="8">
        <v>30</v>
      </c>
      <c r="K118" s="8">
        <v>5</v>
      </c>
      <c r="L118" s="8">
        <f t="shared" si="30"/>
        <v>8</v>
      </c>
      <c r="M118" s="8">
        <f t="shared" si="31"/>
        <v>42.3</v>
      </c>
      <c r="N118" s="10">
        <f t="shared" si="32"/>
        <v>2120807.736</v>
      </c>
      <c r="O118" s="10">
        <f t="shared" si="33"/>
        <v>353467.95600000001</v>
      </c>
      <c r="P118" s="10">
        <f t="shared" si="34"/>
        <v>565548.72959999996</v>
      </c>
      <c r="Q118" s="10">
        <f t="shared" si="35"/>
        <v>2990338.9077599999</v>
      </c>
      <c r="R118" s="10">
        <f t="shared" si="36"/>
        <v>6030163.3293599999</v>
      </c>
      <c r="S118" s="10">
        <f t="shared" si="37"/>
        <v>6030163.3293599999</v>
      </c>
      <c r="U118" s="50">
        <f t="shared" si="28"/>
        <v>102397.77800000001</v>
      </c>
    </row>
    <row r="119" spans="1:22" ht="13" x14ac:dyDescent="0.15">
      <c r="A119" s="27" t="s">
        <v>33</v>
      </c>
      <c r="B119" s="28">
        <v>44</v>
      </c>
      <c r="C119" s="27" t="s">
        <v>33</v>
      </c>
      <c r="D119" s="29">
        <v>653232</v>
      </c>
      <c r="E119" s="29">
        <v>1746350354</v>
      </c>
      <c r="F119" s="28">
        <v>69.2</v>
      </c>
      <c r="G119" s="30">
        <v>2673.4</v>
      </c>
      <c r="H119" s="8">
        <f t="shared" si="29"/>
        <v>25.200000000000003</v>
      </c>
      <c r="I119" s="8" t="s">
        <v>566</v>
      </c>
      <c r="J119" s="8">
        <v>30</v>
      </c>
      <c r="K119" s="8">
        <v>5</v>
      </c>
      <c r="L119" s="8">
        <f t="shared" si="30"/>
        <v>9</v>
      </c>
      <c r="M119" s="8">
        <f t="shared" si="31"/>
        <v>25.200000000000003</v>
      </c>
      <c r="N119" s="10">
        <f t="shared" si="32"/>
        <v>5239051.0619999999</v>
      </c>
      <c r="O119" s="10">
        <f t="shared" si="33"/>
        <v>873175.17700000003</v>
      </c>
      <c r="P119" s="10">
        <f t="shared" si="34"/>
        <v>1571715.3186000001</v>
      </c>
      <c r="Q119" s="10">
        <f t="shared" si="35"/>
        <v>4400802.8920800006</v>
      </c>
      <c r="R119" s="10">
        <f t="shared" si="36"/>
        <v>12084744.449680001</v>
      </c>
      <c r="S119" s="10">
        <f t="shared" si="37"/>
        <v>12084744.449680001</v>
      </c>
      <c r="U119" s="50">
        <f t="shared" si="28"/>
        <v>105071.178</v>
      </c>
    </row>
    <row r="120" spans="1:22" ht="13" x14ac:dyDescent="0.15">
      <c r="A120" s="27" t="s">
        <v>177</v>
      </c>
      <c r="B120" s="28">
        <v>44.7</v>
      </c>
      <c r="C120" s="27" t="s">
        <v>177</v>
      </c>
      <c r="D120" s="29">
        <v>658816</v>
      </c>
      <c r="E120" s="29">
        <v>1031643094</v>
      </c>
      <c r="F120" s="28">
        <v>67</v>
      </c>
      <c r="G120" s="30">
        <v>1565.904</v>
      </c>
      <c r="H120" s="8">
        <f t="shared" si="29"/>
        <v>22.299999999999997</v>
      </c>
      <c r="I120" s="8" t="s">
        <v>566</v>
      </c>
      <c r="J120" s="8">
        <v>30</v>
      </c>
      <c r="K120" s="8">
        <v>5</v>
      </c>
      <c r="L120" s="8">
        <f t="shared" si="30"/>
        <v>9.7000000000000028</v>
      </c>
      <c r="M120" s="8">
        <f t="shared" si="31"/>
        <v>22.299999999999997</v>
      </c>
      <c r="N120" s="10">
        <f t="shared" si="32"/>
        <v>3094929.2820000001</v>
      </c>
      <c r="O120" s="10">
        <f t="shared" si="33"/>
        <v>515821.54700000002</v>
      </c>
      <c r="P120" s="10">
        <f t="shared" si="34"/>
        <v>1000693.8011800003</v>
      </c>
      <c r="Q120" s="10">
        <f t="shared" si="35"/>
        <v>2300564.0996199995</v>
      </c>
      <c r="R120" s="10">
        <f t="shared" si="36"/>
        <v>6912008.7297999999</v>
      </c>
      <c r="S120" s="10">
        <f t="shared" si="37"/>
        <v>6912008.7297999999</v>
      </c>
      <c r="U120" s="50">
        <f t="shared" si="28"/>
        <v>106637.08199999999</v>
      </c>
    </row>
    <row r="121" spans="1:22" ht="13" x14ac:dyDescent="0.15">
      <c r="A121" s="23" t="s">
        <v>96</v>
      </c>
      <c r="B121" s="24">
        <v>44.4</v>
      </c>
      <c r="C121" s="23" t="s">
        <v>96</v>
      </c>
      <c r="D121" s="25">
        <v>660658</v>
      </c>
      <c r="E121" s="25">
        <v>3825412178</v>
      </c>
      <c r="F121" s="24">
        <v>60.6</v>
      </c>
      <c r="G121" s="26">
        <v>5790.3050000000003</v>
      </c>
      <c r="H121" s="8">
        <f t="shared" si="29"/>
        <v>16.200000000000003</v>
      </c>
      <c r="I121" s="8" t="s">
        <v>566</v>
      </c>
      <c r="J121" s="8">
        <v>30</v>
      </c>
      <c r="K121" s="8">
        <v>5</v>
      </c>
      <c r="L121" s="8">
        <f t="shared" si="30"/>
        <v>9.3999999999999986</v>
      </c>
      <c r="M121" s="8">
        <f t="shared" si="31"/>
        <v>16.200000000000003</v>
      </c>
      <c r="N121" s="10">
        <f t="shared" si="32"/>
        <v>11476236.534</v>
      </c>
      <c r="O121" s="10">
        <f t="shared" si="33"/>
        <v>1912706.0889999999</v>
      </c>
      <c r="P121" s="10">
        <f t="shared" si="34"/>
        <v>3595887.4473199998</v>
      </c>
      <c r="Q121" s="10">
        <f t="shared" si="35"/>
        <v>6197167.728360001</v>
      </c>
      <c r="R121" s="10">
        <f t="shared" si="36"/>
        <v>23181997.79868</v>
      </c>
      <c r="S121" s="10">
        <f t="shared" si="37"/>
        <v>23181997.79868</v>
      </c>
      <c r="U121" s="50">
        <f t="shared" si="28"/>
        <v>112427.38699999999</v>
      </c>
    </row>
    <row r="122" spans="1:22" ht="26" x14ac:dyDescent="0.15">
      <c r="A122" s="27" t="s">
        <v>25</v>
      </c>
      <c r="B122" s="28">
        <v>42</v>
      </c>
      <c r="C122" s="27" t="s">
        <v>25</v>
      </c>
      <c r="D122" s="29">
        <v>667370</v>
      </c>
      <c r="E122" s="29">
        <v>990458519</v>
      </c>
      <c r="F122" s="28">
        <v>82.9</v>
      </c>
      <c r="G122" s="30">
        <v>1484.1210000000001</v>
      </c>
      <c r="H122" s="8">
        <f t="shared" si="29"/>
        <v>40.900000000000006</v>
      </c>
      <c r="I122" s="8" t="s">
        <v>566</v>
      </c>
      <c r="J122" s="8">
        <v>30</v>
      </c>
      <c r="K122" s="8">
        <v>5</v>
      </c>
      <c r="L122" s="8">
        <f t="shared" si="30"/>
        <v>7</v>
      </c>
      <c r="M122" s="8">
        <f t="shared" si="31"/>
        <v>40.900000000000006</v>
      </c>
      <c r="N122" s="10">
        <f t="shared" si="32"/>
        <v>2971375.557</v>
      </c>
      <c r="O122" s="10">
        <f t="shared" si="33"/>
        <v>495229.25949999999</v>
      </c>
      <c r="P122" s="10">
        <f t="shared" si="34"/>
        <v>693320.96329999994</v>
      </c>
      <c r="Q122" s="10">
        <f t="shared" si="35"/>
        <v>4050975.3427100005</v>
      </c>
      <c r="R122" s="10">
        <f t="shared" si="36"/>
        <v>8210901.1225100011</v>
      </c>
      <c r="S122" s="10">
        <f t="shared" si="37"/>
        <v>8210901.1225100011</v>
      </c>
      <c r="U122" s="50">
        <f t="shared" si="28"/>
        <v>113911.50799999999</v>
      </c>
    </row>
    <row r="123" spans="1:22" ht="13" x14ac:dyDescent="0.15">
      <c r="A123" s="27" t="s">
        <v>93</v>
      </c>
      <c r="B123" s="28">
        <v>44.6</v>
      </c>
      <c r="C123" s="27" t="s">
        <v>93</v>
      </c>
      <c r="D123" s="29">
        <v>681031</v>
      </c>
      <c r="E123" s="29">
        <v>3985668948</v>
      </c>
      <c r="F123" s="28">
        <v>75.8</v>
      </c>
      <c r="G123" s="30">
        <v>5852.402</v>
      </c>
      <c r="H123" s="8">
        <f t="shared" si="29"/>
        <v>31.199999999999996</v>
      </c>
      <c r="I123" s="8" t="s">
        <v>566</v>
      </c>
      <c r="J123" s="8">
        <v>30</v>
      </c>
      <c r="K123" s="8">
        <v>5</v>
      </c>
      <c r="L123" s="8">
        <f t="shared" si="30"/>
        <v>9.6000000000000014</v>
      </c>
      <c r="M123" s="8">
        <f t="shared" si="31"/>
        <v>31.199999999999996</v>
      </c>
      <c r="N123" s="10">
        <f t="shared" si="32"/>
        <v>11957006.844000001</v>
      </c>
      <c r="O123" s="10">
        <f t="shared" si="33"/>
        <v>1992834.4739999999</v>
      </c>
      <c r="P123" s="10">
        <f t="shared" si="34"/>
        <v>3826242.1900800001</v>
      </c>
      <c r="Q123" s="10">
        <f t="shared" si="35"/>
        <v>12435287.117759997</v>
      </c>
      <c r="R123" s="10">
        <f t="shared" si="36"/>
        <v>30211370.625839993</v>
      </c>
      <c r="S123" s="10">
        <f t="shared" si="37"/>
        <v>30211370.625839997</v>
      </c>
      <c r="U123" s="50">
        <f t="shared" si="28"/>
        <v>119763.90999999999</v>
      </c>
      <c r="V123" s="7" t="s">
        <v>606</v>
      </c>
    </row>
    <row r="124" spans="1:22" ht="13" x14ac:dyDescent="0.15">
      <c r="A124" s="27" t="s">
        <v>63</v>
      </c>
      <c r="B124" s="28">
        <v>44.8</v>
      </c>
      <c r="C124" s="27" t="s">
        <v>63</v>
      </c>
      <c r="D124" s="29">
        <v>698316</v>
      </c>
      <c r="E124" s="29">
        <v>1122300191</v>
      </c>
      <c r="F124" s="28">
        <v>55.7</v>
      </c>
      <c r="G124" s="30">
        <v>1607.152</v>
      </c>
      <c r="H124" s="8">
        <f t="shared" si="29"/>
        <v>10.900000000000006</v>
      </c>
      <c r="I124" s="8" t="s">
        <v>566</v>
      </c>
      <c r="J124" s="8">
        <v>30</v>
      </c>
      <c r="K124" s="8">
        <v>5</v>
      </c>
      <c r="L124" s="8">
        <f t="shared" si="30"/>
        <v>9.7999999999999972</v>
      </c>
      <c r="M124" s="8">
        <f t="shared" si="31"/>
        <v>10.900000000000006</v>
      </c>
      <c r="N124" s="10">
        <f t="shared" si="32"/>
        <v>3366900.5729999999</v>
      </c>
      <c r="O124" s="10">
        <f t="shared" si="33"/>
        <v>561150.09550000005</v>
      </c>
      <c r="P124" s="10">
        <f t="shared" si="34"/>
        <v>1099854.1871799997</v>
      </c>
      <c r="Q124" s="10">
        <f t="shared" si="35"/>
        <v>1223307.2081900006</v>
      </c>
      <c r="R124" s="10">
        <f t="shared" si="36"/>
        <v>6251212.0638699997</v>
      </c>
      <c r="S124" s="10">
        <f t="shared" si="37"/>
        <v>6251212.0638700007</v>
      </c>
      <c r="U124" s="50">
        <f>G124</f>
        <v>1607.152</v>
      </c>
    </row>
    <row r="125" spans="1:22" ht="13" x14ac:dyDescent="0.15">
      <c r="A125" s="27" t="s">
        <v>57</v>
      </c>
      <c r="B125" s="28">
        <v>45.1</v>
      </c>
      <c r="C125" s="27" t="s">
        <v>57</v>
      </c>
      <c r="D125" s="29">
        <v>699363</v>
      </c>
      <c r="E125" s="29">
        <v>623876290</v>
      </c>
      <c r="F125" s="28">
        <v>50.5</v>
      </c>
      <c r="G125" s="28">
        <v>892.06299999999999</v>
      </c>
      <c r="H125" s="8">
        <f t="shared" si="29"/>
        <v>5.3999999999999986</v>
      </c>
      <c r="I125" s="8" t="s">
        <v>566</v>
      </c>
      <c r="J125" s="8">
        <v>30</v>
      </c>
      <c r="K125" s="8">
        <v>5</v>
      </c>
      <c r="L125" s="8">
        <f t="shared" si="30"/>
        <v>10.100000000000001</v>
      </c>
      <c r="M125" s="8">
        <f t="shared" si="31"/>
        <v>5.3999999999999986</v>
      </c>
      <c r="N125" s="10">
        <f t="shared" si="32"/>
        <v>1871628.87</v>
      </c>
      <c r="O125" s="10">
        <f t="shared" si="33"/>
        <v>311938.14500000002</v>
      </c>
      <c r="P125" s="10">
        <f t="shared" si="34"/>
        <v>630115.05290000013</v>
      </c>
      <c r="Q125" s="10">
        <f t="shared" si="35"/>
        <v>336893.19659999991</v>
      </c>
      <c r="R125" s="10">
        <f t="shared" si="36"/>
        <v>3150575.2645</v>
      </c>
      <c r="S125" s="10">
        <f t="shared" si="37"/>
        <v>3150575.2645</v>
      </c>
      <c r="U125" s="50">
        <f t="shared" si="28"/>
        <v>2499.2150000000001</v>
      </c>
    </row>
    <row r="126" spans="1:22" ht="13" x14ac:dyDescent="0.15">
      <c r="A126" s="23" t="s">
        <v>94</v>
      </c>
      <c r="B126" s="24">
        <v>44.6</v>
      </c>
      <c r="C126" s="23" t="s">
        <v>94</v>
      </c>
      <c r="D126" s="25">
        <v>703728</v>
      </c>
      <c r="E126" s="25">
        <v>1232616773</v>
      </c>
      <c r="F126" s="24">
        <v>75.599999999999994</v>
      </c>
      <c r="G126" s="26">
        <v>1751.5540000000001</v>
      </c>
      <c r="H126" s="8">
        <f t="shared" si="29"/>
        <v>30.999999999999993</v>
      </c>
      <c r="I126" s="8" t="s">
        <v>566</v>
      </c>
      <c r="J126" s="8">
        <v>30</v>
      </c>
      <c r="K126" s="8">
        <v>5</v>
      </c>
      <c r="L126" s="8">
        <f t="shared" si="30"/>
        <v>9.6000000000000014</v>
      </c>
      <c r="M126" s="8">
        <f t="shared" si="31"/>
        <v>30.999999999999993</v>
      </c>
      <c r="N126" s="10">
        <f t="shared" si="32"/>
        <v>3697850.3190000001</v>
      </c>
      <c r="O126" s="10">
        <f t="shared" si="33"/>
        <v>616308.38650000002</v>
      </c>
      <c r="P126" s="10">
        <f t="shared" si="34"/>
        <v>1183312.1020800001</v>
      </c>
      <c r="Q126" s="10">
        <f t="shared" si="35"/>
        <v>3821111.9962999993</v>
      </c>
      <c r="R126" s="10">
        <f t="shared" si="36"/>
        <v>9318582.8038799986</v>
      </c>
      <c r="S126" s="10">
        <f t="shared" si="37"/>
        <v>9318582.8038799986</v>
      </c>
      <c r="U126" s="50">
        <f t="shared" si="28"/>
        <v>4250.7690000000002</v>
      </c>
    </row>
    <row r="127" spans="1:22" ht="13" x14ac:dyDescent="0.15">
      <c r="A127" s="23" t="s">
        <v>82</v>
      </c>
      <c r="B127" s="24">
        <v>44.2</v>
      </c>
      <c r="C127" s="23" t="s">
        <v>82</v>
      </c>
      <c r="D127" s="25">
        <v>709609</v>
      </c>
      <c r="E127" s="25">
        <v>2586159224</v>
      </c>
      <c r="F127" s="24">
        <v>51.4</v>
      </c>
      <c r="G127" s="26">
        <v>3644.4859999999999</v>
      </c>
      <c r="H127" s="8">
        <f t="shared" si="29"/>
        <v>7.1999999999999957</v>
      </c>
      <c r="I127" s="8" t="s">
        <v>566</v>
      </c>
      <c r="J127" s="8">
        <v>30</v>
      </c>
      <c r="K127" s="8">
        <v>5</v>
      </c>
      <c r="L127" s="8">
        <f t="shared" si="30"/>
        <v>9.2000000000000028</v>
      </c>
      <c r="M127" s="8">
        <f t="shared" si="31"/>
        <v>7.1999999999999957</v>
      </c>
      <c r="N127" s="10">
        <f t="shared" si="32"/>
        <v>7758477.6720000003</v>
      </c>
      <c r="O127" s="10">
        <f t="shared" si="33"/>
        <v>1293079.612</v>
      </c>
      <c r="P127" s="10">
        <f t="shared" si="34"/>
        <v>2379266.4860800006</v>
      </c>
      <c r="Q127" s="10">
        <f t="shared" si="35"/>
        <v>1862034.6412799987</v>
      </c>
      <c r="R127" s="10">
        <f t="shared" si="36"/>
        <v>13292858.411359999</v>
      </c>
      <c r="S127" s="10">
        <f t="shared" si="37"/>
        <v>13292858.411359999</v>
      </c>
      <c r="U127" s="50">
        <f t="shared" si="28"/>
        <v>7895.2550000000001</v>
      </c>
    </row>
    <row r="128" spans="1:22" ht="13" x14ac:dyDescent="0.15">
      <c r="A128" s="27" t="s">
        <v>95</v>
      </c>
      <c r="B128" s="28">
        <v>45.4</v>
      </c>
      <c r="C128" s="27" t="s">
        <v>95</v>
      </c>
      <c r="D128" s="29">
        <v>717065</v>
      </c>
      <c r="E128" s="29">
        <v>470259863</v>
      </c>
      <c r="F128" s="28">
        <v>59.4</v>
      </c>
      <c r="G128" s="28">
        <v>655.81200000000001</v>
      </c>
      <c r="H128" s="8">
        <f t="shared" si="29"/>
        <v>14</v>
      </c>
      <c r="I128" s="8" t="s">
        <v>566</v>
      </c>
      <c r="J128" s="8">
        <v>30</v>
      </c>
      <c r="K128" s="8">
        <v>5</v>
      </c>
      <c r="L128" s="8">
        <f t="shared" si="30"/>
        <v>10.399999999999999</v>
      </c>
      <c r="M128" s="8">
        <f t="shared" si="31"/>
        <v>14</v>
      </c>
      <c r="N128" s="10">
        <f t="shared" si="32"/>
        <v>1410779.5889999999</v>
      </c>
      <c r="O128" s="10">
        <f t="shared" si="33"/>
        <v>235129.93150000001</v>
      </c>
      <c r="P128" s="10">
        <f t="shared" si="34"/>
        <v>489070.25751999987</v>
      </c>
      <c r="Q128" s="10">
        <f t="shared" si="35"/>
        <v>658363.80819999997</v>
      </c>
      <c r="R128" s="10">
        <f t="shared" si="36"/>
        <v>2793343.5862199995</v>
      </c>
      <c r="S128" s="10">
        <f t="shared" si="37"/>
        <v>2793343.5862199999</v>
      </c>
      <c r="U128" s="50">
        <f t="shared" si="28"/>
        <v>8551.0670000000009</v>
      </c>
    </row>
    <row r="129" spans="1:21" ht="26" x14ac:dyDescent="0.15">
      <c r="A129" s="27" t="s">
        <v>67</v>
      </c>
      <c r="B129" s="28">
        <v>43.4</v>
      </c>
      <c r="C129" s="27" t="s">
        <v>67</v>
      </c>
      <c r="D129" s="29">
        <v>722873</v>
      </c>
      <c r="E129" s="29">
        <v>1582768402</v>
      </c>
      <c r="F129" s="28">
        <v>96.9</v>
      </c>
      <c r="G129" s="30">
        <v>2189.5520000000001</v>
      </c>
      <c r="H129" s="8">
        <f t="shared" si="29"/>
        <v>53.500000000000007</v>
      </c>
      <c r="I129" s="8" t="s">
        <v>566</v>
      </c>
      <c r="J129" s="8">
        <v>30</v>
      </c>
      <c r="K129" s="8">
        <v>5</v>
      </c>
      <c r="L129" s="8">
        <f t="shared" si="30"/>
        <v>8.3999999999999986</v>
      </c>
      <c r="M129" s="8">
        <f t="shared" si="31"/>
        <v>53.500000000000007</v>
      </c>
      <c r="N129" s="10">
        <f t="shared" si="32"/>
        <v>4748305.2060000002</v>
      </c>
      <c r="O129" s="10">
        <f t="shared" si="33"/>
        <v>791384.201</v>
      </c>
      <c r="P129" s="10">
        <f t="shared" si="34"/>
        <v>1329525.4576799998</v>
      </c>
      <c r="Q129" s="10">
        <f t="shared" si="35"/>
        <v>8467810.9507000018</v>
      </c>
      <c r="R129" s="10">
        <f t="shared" si="36"/>
        <v>15337025.815380003</v>
      </c>
      <c r="S129" s="10">
        <f t="shared" si="37"/>
        <v>15337025.815380001</v>
      </c>
      <c r="U129" s="50">
        <f t="shared" si="28"/>
        <v>10740.619000000001</v>
      </c>
    </row>
    <row r="130" spans="1:21" ht="13" x14ac:dyDescent="0.15">
      <c r="A130" s="27" t="s">
        <v>123</v>
      </c>
      <c r="B130" s="28">
        <v>44.8</v>
      </c>
      <c r="C130" s="27" t="s">
        <v>123</v>
      </c>
      <c r="D130" s="29">
        <v>729215</v>
      </c>
      <c r="E130" s="29">
        <v>1699523709</v>
      </c>
      <c r="F130" s="28">
        <v>64.3</v>
      </c>
      <c r="G130" s="30">
        <v>2330.6219999999998</v>
      </c>
      <c r="H130" s="8">
        <f t="shared" si="29"/>
        <v>19.5</v>
      </c>
      <c r="I130" s="8" t="s">
        <v>566</v>
      </c>
      <c r="J130" s="8">
        <v>30</v>
      </c>
      <c r="K130" s="8">
        <v>5</v>
      </c>
      <c r="L130" s="8">
        <f t="shared" si="30"/>
        <v>9.7999999999999972</v>
      </c>
      <c r="M130" s="8">
        <f t="shared" si="31"/>
        <v>19.5</v>
      </c>
      <c r="N130" s="10">
        <f t="shared" si="32"/>
        <v>5098571.1270000003</v>
      </c>
      <c r="O130" s="10">
        <f t="shared" si="33"/>
        <v>849761.85450000002</v>
      </c>
      <c r="P130" s="10">
        <f t="shared" si="34"/>
        <v>1665533.2348199994</v>
      </c>
      <c r="Q130" s="10">
        <f t="shared" si="35"/>
        <v>3314071.2325499998</v>
      </c>
      <c r="R130" s="10">
        <f t="shared" si="36"/>
        <v>10927937.448869999</v>
      </c>
      <c r="S130" s="10">
        <f t="shared" si="37"/>
        <v>10927937.448869999</v>
      </c>
      <c r="U130" s="50">
        <f t="shared" si="28"/>
        <v>13071.241</v>
      </c>
    </row>
    <row r="131" spans="1:21" ht="13" x14ac:dyDescent="0.15">
      <c r="A131" s="23" t="s">
        <v>78</v>
      </c>
      <c r="B131" s="24">
        <v>44.2</v>
      </c>
      <c r="C131" s="23" t="s">
        <v>78</v>
      </c>
      <c r="D131" s="25">
        <v>739558</v>
      </c>
      <c r="E131" s="25">
        <v>933487413</v>
      </c>
      <c r="F131" s="24">
        <v>85.3</v>
      </c>
      <c r="G131" s="26">
        <v>1262.2239999999999</v>
      </c>
      <c r="H131" s="8">
        <f t="shared" si="29"/>
        <v>41.099999999999994</v>
      </c>
      <c r="I131" s="8" t="s">
        <v>566</v>
      </c>
      <c r="J131" s="8">
        <v>30</v>
      </c>
      <c r="K131" s="8">
        <v>5</v>
      </c>
      <c r="L131" s="8">
        <f t="shared" si="30"/>
        <v>9.2000000000000028</v>
      </c>
      <c r="M131" s="8">
        <f t="shared" si="31"/>
        <v>41.099999999999994</v>
      </c>
      <c r="N131" s="10">
        <f t="shared" si="32"/>
        <v>2800462.2390000001</v>
      </c>
      <c r="O131" s="10">
        <f t="shared" si="33"/>
        <v>466743.70649999997</v>
      </c>
      <c r="P131" s="10">
        <f t="shared" si="34"/>
        <v>858808.4199600002</v>
      </c>
      <c r="Q131" s="10">
        <f t="shared" si="35"/>
        <v>3836633.2674299995</v>
      </c>
      <c r="R131" s="10">
        <f t="shared" si="36"/>
        <v>7962647.6328899991</v>
      </c>
      <c r="S131" s="10">
        <f t="shared" si="37"/>
        <v>7962647.6328899991</v>
      </c>
      <c r="U131" s="50">
        <f t="shared" si="28"/>
        <v>14333.465</v>
      </c>
    </row>
    <row r="132" spans="1:21" ht="13" x14ac:dyDescent="0.15">
      <c r="A132" s="23" t="s">
        <v>36</v>
      </c>
      <c r="B132" s="24">
        <v>45.1</v>
      </c>
      <c r="C132" s="23" t="s">
        <v>36</v>
      </c>
      <c r="D132" s="25">
        <v>743340</v>
      </c>
      <c r="E132" s="25">
        <v>1732028365</v>
      </c>
      <c r="F132" s="24">
        <v>58.2</v>
      </c>
      <c r="G132" s="26">
        <v>2330.0619999999999</v>
      </c>
      <c r="H132" s="8">
        <f t="shared" si="29"/>
        <v>13.100000000000001</v>
      </c>
      <c r="I132" s="8" t="s">
        <v>566</v>
      </c>
      <c r="J132" s="8">
        <v>30</v>
      </c>
      <c r="K132" s="8">
        <v>5</v>
      </c>
      <c r="L132" s="8">
        <f t="shared" si="30"/>
        <v>10.100000000000001</v>
      </c>
      <c r="M132" s="8">
        <f t="shared" si="31"/>
        <v>13.100000000000001</v>
      </c>
      <c r="N132" s="10">
        <f t="shared" si="32"/>
        <v>5196085.0949999997</v>
      </c>
      <c r="O132" s="10">
        <f t="shared" si="33"/>
        <v>866014.1825</v>
      </c>
      <c r="P132" s="10">
        <f t="shared" si="34"/>
        <v>1749348.6486500003</v>
      </c>
      <c r="Q132" s="10">
        <f t="shared" si="35"/>
        <v>2268957.1581500005</v>
      </c>
      <c r="R132" s="10">
        <f t="shared" si="36"/>
        <v>10080405.0843</v>
      </c>
      <c r="S132" s="10">
        <f t="shared" si="37"/>
        <v>10080405.0843</v>
      </c>
      <c r="U132" s="50">
        <f t="shared" si="28"/>
        <v>16663.527000000002</v>
      </c>
    </row>
    <row r="133" spans="1:21" ht="13" x14ac:dyDescent="0.15">
      <c r="A133" s="27" t="s">
        <v>87</v>
      </c>
      <c r="B133" s="28">
        <v>44.7</v>
      </c>
      <c r="C133" s="27" t="s">
        <v>87</v>
      </c>
      <c r="D133" s="29">
        <v>745173</v>
      </c>
      <c r="E133" s="29">
        <v>9719676459</v>
      </c>
      <c r="F133" s="28">
        <v>69.900000000000006</v>
      </c>
      <c r="G133" s="30">
        <v>13043.513999999999</v>
      </c>
      <c r="H133" s="8">
        <f t="shared" si="29"/>
        <v>25.200000000000003</v>
      </c>
      <c r="I133" s="8" t="s">
        <v>566</v>
      </c>
      <c r="J133" s="8">
        <v>30</v>
      </c>
      <c r="K133" s="8">
        <v>5</v>
      </c>
      <c r="L133" s="8">
        <f t="shared" si="30"/>
        <v>9.7000000000000028</v>
      </c>
      <c r="M133" s="8">
        <f t="shared" si="31"/>
        <v>25.200000000000003</v>
      </c>
      <c r="N133" s="10">
        <f t="shared" si="32"/>
        <v>29159029.377</v>
      </c>
      <c r="O133" s="10">
        <f t="shared" si="33"/>
        <v>4859838.2295000004</v>
      </c>
      <c r="P133" s="10">
        <f t="shared" si="34"/>
        <v>9428086.1652300041</v>
      </c>
      <c r="Q133" s="10">
        <f t="shared" si="35"/>
        <v>24493584.676680002</v>
      </c>
      <c r="R133" s="10">
        <f t="shared" si="36"/>
        <v>67940538.448410004</v>
      </c>
      <c r="S133" s="10">
        <f t="shared" si="37"/>
        <v>67940538.448410004</v>
      </c>
      <c r="U133" s="50">
        <f t="shared" si="28"/>
        <v>29707.041000000001</v>
      </c>
    </row>
    <row r="134" spans="1:21" ht="13" x14ac:dyDescent="0.15">
      <c r="A134" s="27" t="s">
        <v>169</v>
      </c>
      <c r="B134" s="28">
        <v>44.5</v>
      </c>
      <c r="C134" s="27" t="s">
        <v>169</v>
      </c>
      <c r="D134" s="29">
        <v>748690</v>
      </c>
      <c r="E134" s="29">
        <v>2218831215</v>
      </c>
      <c r="F134" s="28">
        <v>62.7</v>
      </c>
      <c r="G134" s="30">
        <v>2963.6179999999999</v>
      </c>
      <c r="H134" s="8">
        <f t="shared" si="29"/>
        <v>18.200000000000003</v>
      </c>
      <c r="I134" s="8" t="s">
        <v>566</v>
      </c>
      <c r="J134" s="8">
        <v>30</v>
      </c>
      <c r="K134" s="8">
        <v>5</v>
      </c>
      <c r="L134" s="8">
        <f t="shared" si="30"/>
        <v>9.5</v>
      </c>
      <c r="M134" s="8">
        <f t="shared" si="31"/>
        <v>18.200000000000003</v>
      </c>
      <c r="N134" s="10">
        <f t="shared" si="32"/>
        <v>6656493.6449999996</v>
      </c>
      <c r="O134" s="10">
        <f t="shared" si="33"/>
        <v>1109415.6074999999</v>
      </c>
      <c r="P134" s="10">
        <f t="shared" si="34"/>
        <v>2107889.6542500001</v>
      </c>
      <c r="Q134" s="10">
        <f t="shared" si="35"/>
        <v>4038272.8113000006</v>
      </c>
      <c r="R134" s="10">
        <f t="shared" si="36"/>
        <v>13912071.718049999</v>
      </c>
      <c r="S134" s="10">
        <f t="shared" si="37"/>
        <v>13912071.718049999</v>
      </c>
      <c r="U134" s="50">
        <f t="shared" si="28"/>
        <v>32670.659</v>
      </c>
    </row>
    <row r="135" spans="1:21" ht="13" x14ac:dyDescent="0.15">
      <c r="A135" s="27" t="s">
        <v>155</v>
      </c>
      <c r="B135" s="28">
        <v>44.4</v>
      </c>
      <c r="C135" s="27" t="s">
        <v>155</v>
      </c>
      <c r="D135" s="29">
        <v>751556</v>
      </c>
      <c r="E135" s="29">
        <v>5125013994</v>
      </c>
      <c r="F135" s="28">
        <v>56.5</v>
      </c>
      <c r="G135" s="30">
        <v>6819.2039999999997</v>
      </c>
      <c r="H135" s="8">
        <f t="shared" ref="H135:H166" si="38">F135-B135</f>
        <v>12.100000000000001</v>
      </c>
      <c r="I135" s="8" t="s">
        <v>566</v>
      </c>
      <c r="J135" s="8">
        <v>30</v>
      </c>
      <c r="K135" s="8">
        <v>5</v>
      </c>
      <c r="L135" s="8">
        <f t="shared" ref="L135:L166" si="39">B135-J135-K135</f>
        <v>9.3999999999999986</v>
      </c>
      <c r="M135" s="8">
        <f t="shared" ref="M135:M166" si="40">F135-B135</f>
        <v>12.100000000000001</v>
      </c>
      <c r="N135" s="10">
        <f t="shared" ref="N135:N166" si="41">E135*J135/10000</f>
        <v>15375041.982000001</v>
      </c>
      <c r="O135" s="10">
        <f t="shared" ref="O135:O166" si="42">E135*K135/10000</f>
        <v>2562506.997</v>
      </c>
      <c r="P135" s="10">
        <f t="shared" ref="P135:P166" si="43">E135*L135/10000</f>
        <v>4817513.1543599991</v>
      </c>
      <c r="Q135" s="10">
        <f t="shared" ref="Q135:Q166" si="44">E135*M135/10000</f>
        <v>6201266.932740001</v>
      </c>
      <c r="R135" s="10">
        <f t="shared" ref="R135:R166" si="45">SUM(N135:Q135)</f>
        <v>28956329.066100001</v>
      </c>
      <c r="S135" s="10">
        <f t="shared" ref="S135:S166" si="46">E135*F135/10000</f>
        <v>28956329.066100001</v>
      </c>
      <c r="U135" s="50">
        <f t="shared" si="28"/>
        <v>39489.862999999998</v>
      </c>
    </row>
    <row r="136" spans="1:21" ht="13" x14ac:dyDescent="0.15">
      <c r="A136" s="23" t="s">
        <v>32</v>
      </c>
      <c r="B136" s="24">
        <v>44.8</v>
      </c>
      <c r="C136" s="23" t="s">
        <v>32</v>
      </c>
      <c r="D136" s="25">
        <v>760873</v>
      </c>
      <c r="E136" s="25">
        <v>1946319070</v>
      </c>
      <c r="F136" s="24">
        <v>79.599999999999994</v>
      </c>
      <c r="G136" s="26">
        <v>2558.009</v>
      </c>
      <c r="H136" s="8">
        <f t="shared" si="38"/>
        <v>34.799999999999997</v>
      </c>
      <c r="I136" s="8" t="s">
        <v>566</v>
      </c>
      <c r="J136" s="8">
        <v>30</v>
      </c>
      <c r="K136" s="8">
        <v>5</v>
      </c>
      <c r="L136" s="8">
        <f t="shared" si="39"/>
        <v>9.7999999999999972</v>
      </c>
      <c r="M136" s="8">
        <f t="shared" si="40"/>
        <v>34.799999999999997</v>
      </c>
      <c r="N136" s="10">
        <f t="shared" si="41"/>
        <v>5838957.21</v>
      </c>
      <c r="O136" s="10">
        <f t="shared" si="42"/>
        <v>973159.53500000003</v>
      </c>
      <c r="P136" s="10">
        <f t="shared" si="43"/>
        <v>1907392.6885999995</v>
      </c>
      <c r="Q136" s="10">
        <f t="shared" si="44"/>
        <v>6773190.3635999989</v>
      </c>
      <c r="R136" s="10">
        <f t="shared" si="45"/>
        <v>15492699.797199998</v>
      </c>
      <c r="S136" s="10">
        <f t="shared" si="46"/>
        <v>15492699.7972</v>
      </c>
      <c r="U136" s="50">
        <f t="shared" si="28"/>
        <v>42047.871999999996</v>
      </c>
    </row>
    <row r="137" spans="1:21" ht="13" x14ac:dyDescent="0.15">
      <c r="A137" s="27" t="s">
        <v>49</v>
      </c>
      <c r="B137" s="28">
        <v>44.7</v>
      </c>
      <c r="C137" s="27" t="s">
        <v>49</v>
      </c>
      <c r="D137" s="29">
        <v>761183</v>
      </c>
      <c r="E137" s="29">
        <v>5736480513</v>
      </c>
      <c r="F137" s="28">
        <v>49.8</v>
      </c>
      <c r="G137" s="30">
        <v>7536.27</v>
      </c>
      <c r="H137" s="8">
        <f t="shared" si="38"/>
        <v>5.0999999999999943</v>
      </c>
      <c r="I137" s="8" t="s">
        <v>566</v>
      </c>
      <c r="J137" s="8">
        <v>30</v>
      </c>
      <c r="K137" s="8">
        <v>5</v>
      </c>
      <c r="L137" s="8">
        <f t="shared" si="39"/>
        <v>9.7000000000000028</v>
      </c>
      <c r="M137" s="8">
        <f t="shared" si="40"/>
        <v>5.0999999999999943</v>
      </c>
      <c r="N137" s="10">
        <f t="shared" si="41"/>
        <v>17209441.539000001</v>
      </c>
      <c r="O137" s="10">
        <f t="shared" si="42"/>
        <v>2868240.2565000001</v>
      </c>
      <c r="P137" s="10">
        <f t="shared" si="43"/>
        <v>5564386.0976100015</v>
      </c>
      <c r="Q137" s="10">
        <f t="shared" si="44"/>
        <v>2925605.0616299971</v>
      </c>
      <c r="R137" s="10">
        <f t="shared" si="45"/>
        <v>28567672.954739999</v>
      </c>
      <c r="S137" s="10">
        <f t="shared" si="46"/>
        <v>28567672.954739995</v>
      </c>
      <c r="U137" s="50">
        <f t="shared" ref="U137:U177" si="47">U136+G137</f>
        <v>49584.141999999993</v>
      </c>
    </row>
    <row r="138" spans="1:21" ht="13" x14ac:dyDescent="0.15">
      <c r="A138" s="23" t="s">
        <v>130</v>
      </c>
      <c r="B138" s="24">
        <v>45</v>
      </c>
      <c r="C138" s="23" t="s">
        <v>130</v>
      </c>
      <c r="D138" s="25">
        <v>764281</v>
      </c>
      <c r="E138" s="25">
        <v>1838658702</v>
      </c>
      <c r="F138" s="24">
        <v>75.5</v>
      </c>
      <c r="G138" s="26">
        <v>2405.7359999999999</v>
      </c>
      <c r="H138" s="8">
        <f t="shared" si="38"/>
        <v>30.5</v>
      </c>
      <c r="I138" s="8" t="s">
        <v>566</v>
      </c>
      <c r="J138" s="8">
        <v>30</v>
      </c>
      <c r="K138" s="8">
        <v>5</v>
      </c>
      <c r="L138" s="8">
        <f t="shared" si="39"/>
        <v>10</v>
      </c>
      <c r="M138" s="8">
        <f t="shared" si="40"/>
        <v>30.5</v>
      </c>
      <c r="N138" s="10">
        <f t="shared" si="41"/>
        <v>5515976.1059999997</v>
      </c>
      <c r="O138" s="10">
        <f t="shared" si="42"/>
        <v>919329.35100000002</v>
      </c>
      <c r="P138" s="10">
        <f t="shared" si="43"/>
        <v>1838658.702</v>
      </c>
      <c r="Q138" s="10">
        <f t="shared" si="44"/>
        <v>5607909.0411</v>
      </c>
      <c r="R138" s="10">
        <f t="shared" si="45"/>
        <v>13881873.200100001</v>
      </c>
      <c r="S138" s="10">
        <f t="shared" si="46"/>
        <v>13881873.200099999</v>
      </c>
      <c r="U138" s="50">
        <f t="shared" si="47"/>
        <v>51989.87799999999</v>
      </c>
    </row>
    <row r="139" spans="1:21" ht="13" x14ac:dyDescent="0.15">
      <c r="A139" s="27" t="s">
        <v>173</v>
      </c>
      <c r="B139" s="28">
        <v>44.4</v>
      </c>
      <c r="C139" s="27" t="s">
        <v>173</v>
      </c>
      <c r="D139" s="29">
        <v>769100</v>
      </c>
      <c r="E139" s="29">
        <v>791657319</v>
      </c>
      <c r="F139" s="28">
        <v>76.8</v>
      </c>
      <c r="G139" s="30">
        <v>1029.33</v>
      </c>
      <c r="H139" s="8">
        <f t="shared" si="38"/>
        <v>32.4</v>
      </c>
      <c r="I139" s="8" t="s">
        <v>566</v>
      </c>
      <c r="J139" s="8">
        <v>30</v>
      </c>
      <c r="K139" s="8">
        <v>5</v>
      </c>
      <c r="L139" s="8">
        <f t="shared" si="39"/>
        <v>9.3999999999999986</v>
      </c>
      <c r="M139" s="8">
        <f t="shared" si="40"/>
        <v>32.4</v>
      </c>
      <c r="N139" s="10">
        <f t="shared" si="41"/>
        <v>2374971.9569999999</v>
      </c>
      <c r="O139" s="10">
        <f t="shared" si="42"/>
        <v>395828.65950000001</v>
      </c>
      <c r="P139" s="10">
        <f t="shared" si="43"/>
        <v>744157.87985999987</v>
      </c>
      <c r="Q139" s="10">
        <f t="shared" si="44"/>
        <v>2564969.7135600001</v>
      </c>
      <c r="R139" s="10">
        <f t="shared" si="45"/>
        <v>6079928.2099200003</v>
      </c>
      <c r="S139" s="10">
        <f t="shared" si="46"/>
        <v>6079928.2099199994</v>
      </c>
      <c r="U139" s="50">
        <f t="shared" si="47"/>
        <v>53019.207999999991</v>
      </c>
    </row>
    <row r="140" spans="1:21" ht="13" x14ac:dyDescent="0.15">
      <c r="A140" s="27" t="s">
        <v>17</v>
      </c>
      <c r="B140" s="28">
        <v>43.8</v>
      </c>
      <c r="C140" s="27" t="s">
        <v>17</v>
      </c>
      <c r="D140" s="29">
        <v>771475</v>
      </c>
      <c r="E140" s="29">
        <v>2543027839</v>
      </c>
      <c r="F140" s="28">
        <v>64.400000000000006</v>
      </c>
      <c r="G140" s="30">
        <v>3296.3209999999999</v>
      </c>
      <c r="H140" s="8">
        <f t="shared" si="38"/>
        <v>20.600000000000009</v>
      </c>
      <c r="I140" s="8" t="s">
        <v>566</v>
      </c>
      <c r="J140" s="8">
        <v>30</v>
      </c>
      <c r="K140" s="8">
        <v>5</v>
      </c>
      <c r="L140" s="8">
        <f t="shared" si="39"/>
        <v>8.7999999999999972</v>
      </c>
      <c r="M140" s="8">
        <f t="shared" si="40"/>
        <v>20.600000000000009</v>
      </c>
      <c r="N140" s="10">
        <f t="shared" si="41"/>
        <v>7629083.517</v>
      </c>
      <c r="O140" s="10">
        <f t="shared" si="42"/>
        <v>1271513.9195000001</v>
      </c>
      <c r="P140" s="10">
        <f t="shared" si="43"/>
        <v>2237864.4983199993</v>
      </c>
      <c r="Q140" s="10">
        <f t="shared" si="44"/>
        <v>5238637.3483400028</v>
      </c>
      <c r="R140" s="10">
        <f t="shared" si="45"/>
        <v>16377099.283160003</v>
      </c>
      <c r="S140" s="10">
        <f t="shared" si="46"/>
        <v>16377099.283160001</v>
      </c>
      <c r="U140" s="50">
        <f t="shared" si="47"/>
        <v>56315.528999999995</v>
      </c>
    </row>
    <row r="141" spans="1:21" ht="13" x14ac:dyDescent="0.15">
      <c r="A141" s="23" t="s">
        <v>38</v>
      </c>
      <c r="B141" s="24">
        <v>43.1</v>
      </c>
      <c r="C141" s="23" t="s">
        <v>38</v>
      </c>
      <c r="D141" s="25">
        <v>780928</v>
      </c>
      <c r="E141" s="25">
        <v>373779235</v>
      </c>
      <c r="F141" s="24">
        <v>79</v>
      </c>
      <c r="G141" s="24">
        <v>478.63499999999999</v>
      </c>
      <c r="H141" s="8">
        <f t="shared" si="38"/>
        <v>35.9</v>
      </c>
      <c r="I141" s="8" t="s">
        <v>566</v>
      </c>
      <c r="J141" s="8">
        <v>30</v>
      </c>
      <c r="K141" s="8">
        <v>5</v>
      </c>
      <c r="L141" s="8">
        <f t="shared" si="39"/>
        <v>8.1000000000000014</v>
      </c>
      <c r="M141" s="8">
        <f t="shared" si="40"/>
        <v>35.9</v>
      </c>
      <c r="N141" s="10">
        <f t="shared" si="41"/>
        <v>1121337.7050000001</v>
      </c>
      <c r="O141" s="10">
        <f t="shared" si="42"/>
        <v>186889.61749999999</v>
      </c>
      <c r="P141" s="10">
        <f t="shared" si="43"/>
        <v>302761.18035000004</v>
      </c>
      <c r="Q141" s="10">
        <f t="shared" si="44"/>
        <v>1341867.45365</v>
      </c>
      <c r="R141" s="10">
        <f t="shared" si="45"/>
        <v>2952855.9565000003</v>
      </c>
      <c r="S141" s="10">
        <f t="shared" si="46"/>
        <v>2952855.9564999999</v>
      </c>
      <c r="U141" s="50">
        <f t="shared" si="47"/>
        <v>56794.163999999997</v>
      </c>
    </row>
    <row r="142" spans="1:21" ht="13" x14ac:dyDescent="0.15">
      <c r="A142" s="23" t="s">
        <v>120</v>
      </c>
      <c r="B142" s="24">
        <v>44.4</v>
      </c>
      <c r="C142" s="23" t="s">
        <v>120</v>
      </c>
      <c r="D142" s="25">
        <v>784916</v>
      </c>
      <c r="E142" s="25">
        <v>2232120894</v>
      </c>
      <c r="F142" s="24">
        <v>67.599999999999994</v>
      </c>
      <c r="G142" s="26">
        <v>2843.7710000000002</v>
      </c>
      <c r="H142" s="8">
        <f t="shared" si="38"/>
        <v>23.199999999999996</v>
      </c>
      <c r="I142" s="8" t="s">
        <v>566</v>
      </c>
      <c r="J142" s="8">
        <v>30</v>
      </c>
      <c r="K142" s="8">
        <v>5</v>
      </c>
      <c r="L142" s="8">
        <f t="shared" si="39"/>
        <v>9.3999999999999986</v>
      </c>
      <c r="M142" s="8">
        <f t="shared" si="40"/>
        <v>23.199999999999996</v>
      </c>
      <c r="N142" s="10">
        <f t="shared" si="41"/>
        <v>6696362.682</v>
      </c>
      <c r="O142" s="10">
        <f t="shared" si="42"/>
        <v>1116060.4469999999</v>
      </c>
      <c r="P142" s="10">
        <f t="shared" si="43"/>
        <v>2098193.6403600001</v>
      </c>
      <c r="Q142" s="10">
        <f t="shared" si="44"/>
        <v>5178520.4740799991</v>
      </c>
      <c r="R142" s="10">
        <f t="shared" si="45"/>
        <v>15089137.243439998</v>
      </c>
      <c r="S142" s="10">
        <f t="shared" si="46"/>
        <v>15089137.243439998</v>
      </c>
      <c r="U142" s="50">
        <f t="shared" si="47"/>
        <v>59637.934999999998</v>
      </c>
    </row>
    <row r="143" spans="1:21" ht="13" x14ac:dyDescent="0.15">
      <c r="A143" s="27" t="s">
        <v>59</v>
      </c>
      <c r="B143" s="28">
        <v>44.2</v>
      </c>
      <c r="C143" s="27" t="s">
        <v>59</v>
      </c>
      <c r="D143" s="29">
        <v>798244</v>
      </c>
      <c r="E143" s="29">
        <v>7933604988</v>
      </c>
      <c r="F143" s="28">
        <v>74.400000000000006</v>
      </c>
      <c r="G143" s="30">
        <v>9938.8189999999995</v>
      </c>
      <c r="H143" s="8">
        <f t="shared" si="38"/>
        <v>30.200000000000003</v>
      </c>
      <c r="I143" s="8" t="s">
        <v>566</v>
      </c>
      <c r="J143" s="8">
        <v>30</v>
      </c>
      <c r="K143" s="8">
        <v>5</v>
      </c>
      <c r="L143" s="8">
        <f t="shared" si="39"/>
        <v>9.2000000000000028</v>
      </c>
      <c r="M143" s="8">
        <f t="shared" si="40"/>
        <v>30.200000000000003</v>
      </c>
      <c r="N143" s="10">
        <f t="shared" si="41"/>
        <v>23800814.964000002</v>
      </c>
      <c r="O143" s="10">
        <f t="shared" si="42"/>
        <v>3966802.4939999999</v>
      </c>
      <c r="P143" s="10">
        <f t="shared" si="43"/>
        <v>7298916.5889600022</v>
      </c>
      <c r="Q143" s="10">
        <f t="shared" si="44"/>
        <v>23959487.063760005</v>
      </c>
      <c r="R143" s="10">
        <f t="shared" si="45"/>
        <v>59026021.110720009</v>
      </c>
      <c r="S143" s="10">
        <f t="shared" si="46"/>
        <v>59026021.110720009</v>
      </c>
      <c r="U143" s="50">
        <f t="shared" si="47"/>
        <v>69576.754000000001</v>
      </c>
    </row>
    <row r="144" spans="1:21" ht="26" x14ac:dyDescent="0.15">
      <c r="A144" s="23" t="s">
        <v>58</v>
      </c>
      <c r="B144" s="24">
        <v>44.6</v>
      </c>
      <c r="C144" s="23" t="s">
        <v>58</v>
      </c>
      <c r="D144" s="25">
        <v>809738</v>
      </c>
      <c r="E144" s="25">
        <v>1268912336</v>
      </c>
      <c r="F144" s="24">
        <v>97.5</v>
      </c>
      <c r="G144" s="26">
        <v>1567.0650000000001</v>
      </c>
      <c r="H144" s="8">
        <f t="shared" si="38"/>
        <v>52.9</v>
      </c>
      <c r="I144" s="8" t="s">
        <v>566</v>
      </c>
      <c r="J144" s="8">
        <v>30</v>
      </c>
      <c r="K144" s="8">
        <v>5</v>
      </c>
      <c r="L144" s="8">
        <f t="shared" si="39"/>
        <v>9.6000000000000014</v>
      </c>
      <c r="M144" s="8">
        <f t="shared" si="40"/>
        <v>52.9</v>
      </c>
      <c r="N144" s="10">
        <f t="shared" si="41"/>
        <v>3806737.0079999999</v>
      </c>
      <c r="O144" s="10">
        <f t="shared" si="42"/>
        <v>634456.16799999995</v>
      </c>
      <c r="P144" s="10">
        <f t="shared" si="43"/>
        <v>1218155.8425600003</v>
      </c>
      <c r="Q144" s="10">
        <f t="shared" si="44"/>
        <v>6712546.2574399998</v>
      </c>
      <c r="R144" s="10">
        <f t="shared" si="45"/>
        <v>12371895.276000001</v>
      </c>
      <c r="S144" s="10">
        <f t="shared" si="46"/>
        <v>12371895.276000001</v>
      </c>
      <c r="U144" s="50">
        <f t="shared" si="47"/>
        <v>71143.819000000003</v>
      </c>
    </row>
    <row r="145" spans="1:22" ht="26" x14ac:dyDescent="0.15">
      <c r="A145" s="27" t="s">
        <v>55</v>
      </c>
      <c r="B145" s="28">
        <v>44.8</v>
      </c>
      <c r="C145" s="27" t="s">
        <v>55</v>
      </c>
      <c r="D145" s="29">
        <v>810591</v>
      </c>
      <c r="E145" s="29">
        <v>2476924208</v>
      </c>
      <c r="F145" s="28">
        <v>90.8</v>
      </c>
      <c r="G145" s="30">
        <v>3055.7020000000002</v>
      </c>
      <c r="H145" s="8">
        <f t="shared" si="38"/>
        <v>46</v>
      </c>
      <c r="I145" s="8" t="s">
        <v>566</v>
      </c>
      <c r="J145" s="8">
        <v>30</v>
      </c>
      <c r="K145" s="8">
        <v>5</v>
      </c>
      <c r="L145" s="8">
        <f t="shared" si="39"/>
        <v>9.7999999999999972</v>
      </c>
      <c r="M145" s="8">
        <f t="shared" si="40"/>
        <v>46</v>
      </c>
      <c r="N145" s="10">
        <f t="shared" si="41"/>
        <v>7430772.6239999998</v>
      </c>
      <c r="O145" s="10">
        <f t="shared" si="42"/>
        <v>1238462.1040000001</v>
      </c>
      <c r="P145" s="10">
        <f t="shared" si="43"/>
        <v>2427385.7238399992</v>
      </c>
      <c r="Q145" s="10">
        <f t="shared" si="44"/>
        <v>11393851.356799999</v>
      </c>
      <c r="R145" s="10">
        <f t="shared" si="45"/>
        <v>22490471.808639996</v>
      </c>
      <c r="S145" s="10">
        <f t="shared" si="46"/>
        <v>22490471.808639999</v>
      </c>
      <c r="U145" s="50">
        <f t="shared" si="47"/>
        <v>74199.521000000008</v>
      </c>
    </row>
    <row r="146" spans="1:22" ht="26" x14ac:dyDescent="0.15">
      <c r="A146" s="23" t="s">
        <v>22</v>
      </c>
      <c r="B146" s="24">
        <v>44.4</v>
      </c>
      <c r="C146" s="23" t="s">
        <v>22</v>
      </c>
      <c r="D146" s="25">
        <v>825030</v>
      </c>
      <c r="E146" s="25">
        <v>1989874581</v>
      </c>
      <c r="F146" s="24">
        <v>86.8</v>
      </c>
      <c r="G146" s="26">
        <v>2411.8809999999999</v>
      </c>
      <c r="H146" s="8">
        <f t="shared" si="38"/>
        <v>42.4</v>
      </c>
      <c r="I146" s="8" t="s">
        <v>566</v>
      </c>
      <c r="J146" s="8">
        <v>30</v>
      </c>
      <c r="K146" s="8">
        <v>5</v>
      </c>
      <c r="L146" s="8">
        <f t="shared" si="39"/>
        <v>9.3999999999999986</v>
      </c>
      <c r="M146" s="8">
        <f t="shared" si="40"/>
        <v>42.4</v>
      </c>
      <c r="N146" s="10">
        <f t="shared" si="41"/>
        <v>5969623.7429999998</v>
      </c>
      <c r="O146" s="10">
        <f t="shared" si="42"/>
        <v>994937.2905</v>
      </c>
      <c r="P146" s="10">
        <f t="shared" si="43"/>
        <v>1870482.1061399998</v>
      </c>
      <c r="Q146" s="10">
        <f t="shared" si="44"/>
        <v>8437068.2234399989</v>
      </c>
      <c r="R146" s="10">
        <f t="shared" si="45"/>
        <v>17272111.363079999</v>
      </c>
      <c r="S146" s="10">
        <f t="shared" si="46"/>
        <v>17272111.363079999</v>
      </c>
      <c r="U146" s="50">
        <f t="shared" si="47"/>
        <v>76611.402000000002</v>
      </c>
    </row>
    <row r="147" spans="1:22" ht="13" x14ac:dyDescent="0.15">
      <c r="A147" s="23" t="s">
        <v>176</v>
      </c>
      <c r="B147" s="24">
        <v>44.3</v>
      </c>
      <c r="C147" s="23" t="s">
        <v>176</v>
      </c>
      <c r="D147" s="25">
        <v>825877</v>
      </c>
      <c r="E147" s="25">
        <v>13919161976</v>
      </c>
      <c r="F147" s="24">
        <v>66.099999999999994</v>
      </c>
      <c r="G147" s="26">
        <v>16853.79</v>
      </c>
      <c r="H147" s="8">
        <f t="shared" si="38"/>
        <v>21.799999999999997</v>
      </c>
      <c r="I147" s="8" t="s">
        <v>566</v>
      </c>
      <c r="J147" s="8">
        <v>30</v>
      </c>
      <c r="K147" s="8">
        <v>5</v>
      </c>
      <c r="L147" s="8">
        <f t="shared" si="39"/>
        <v>9.2999999999999972</v>
      </c>
      <c r="M147" s="8">
        <f t="shared" si="40"/>
        <v>21.799999999999997</v>
      </c>
      <c r="N147" s="10">
        <f t="shared" si="41"/>
        <v>41757485.928000003</v>
      </c>
      <c r="O147" s="10">
        <f t="shared" si="42"/>
        <v>6959580.9879999999</v>
      </c>
      <c r="P147" s="10">
        <f t="shared" si="43"/>
        <v>12944820.637679996</v>
      </c>
      <c r="Q147" s="10">
        <f t="shared" si="44"/>
        <v>30343773.10768</v>
      </c>
      <c r="R147" s="10">
        <f t="shared" si="45"/>
        <v>92005660.661359996</v>
      </c>
      <c r="S147" s="10">
        <f t="shared" si="46"/>
        <v>92005660.661359996</v>
      </c>
      <c r="U147" s="50">
        <f t="shared" si="47"/>
        <v>93465.19200000001</v>
      </c>
    </row>
    <row r="148" spans="1:22" ht="13" x14ac:dyDescent="0.15">
      <c r="A148" s="23" t="s">
        <v>86</v>
      </c>
      <c r="B148" s="24">
        <v>44.3</v>
      </c>
      <c r="C148" s="23" t="s">
        <v>86</v>
      </c>
      <c r="D148" s="25">
        <v>826034</v>
      </c>
      <c r="E148" s="25">
        <v>1096520332</v>
      </c>
      <c r="F148" s="24">
        <v>92.6</v>
      </c>
      <c r="G148" s="26">
        <v>1327.452</v>
      </c>
      <c r="H148" s="8">
        <f t="shared" si="38"/>
        <v>48.3</v>
      </c>
      <c r="I148" s="8" t="s">
        <v>566</v>
      </c>
      <c r="J148" s="8">
        <v>30</v>
      </c>
      <c r="K148" s="8">
        <v>5</v>
      </c>
      <c r="L148" s="8">
        <f t="shared" si="39"/>
        <v>9.2999999999999972</v>
      </c>
      <c r="M148" s="8">
        <f t="shared" si="40"/>
        <v>48.3</v>
      </c>
      <c r="N148" s="10">
        <f t="shared" si="41"/>
        <v>3289560.9959999998</v>
      </c>
      <c r="O148" s="10">
        <f t="shared" si="42"/>
        <v>548260.16599999997</v>
      </c>
      <c r="P148" s="10">
        <f t="shared" si="43"/>
        <v>1019763.9087599997</v>
      </c>
      <c r="Q148" s="10">
        <f t="shared" si="44"/>
        <v>5296193.2035600003</v>
      </c>
      <c r="R148" s="10">
        <f t="shared" si="45"/>
        <v>10153778.274319999</v>
      </c>
      <c r="S148" s="10">
        <f t="shared" si="46"/>
        <v>10153778.274319999</v>
      </c>
      <c r="U148" s="50">
        <f t="shared" si="47"/>
        <v>94792.644000000015</v>
      </c>
    </row>
    <row r="149" spans="1:22" ht="13" x14ac:dyDescent="0.15">
      <c r="A149" s="23" t="s">
        <v>118</v>
      </c>
      <c r="B149" s="24">
        <v>44.5</v>
      </c>
      <c r="C149" s="23" t="s">
        <v>118</v>
      </c>
      <c r="D149" s="25">
        <v>839680</v>
      </c>
      <c r="E149" s="25">
        <v>8566484132</v>
      </c>
      <c r="F149" s="24">
        <v>68.099999999999994</v>
      </c>
      <c r="G149" s="26">
        <v>10202.079</v>
      </c>
      <c r="H149" s="8">
        <f t="shared" si="38"/>
        <v>23.599999999999994</v>
      </c>
      <c r="I149" s="8" t="s">
        <v>566</v>
      </c>
      <c r="J149" s="8">
        <v>30</v>
      </c>
      <c r="K149" s="8">
        <v>5</v>
      </c>
      <c r="L149" s="8">
        <f t="shared" si="39"/>
        <v>9.5</v>
      </c>
      <c r="M149" s="8">
        <f t="shared" si="40"/>
        <v>23.599999999999994</v>
      </c>
      <c r="N149" s="10">
        <f t="shared" si="41"/>
        <v>25699452.396000002</v>
      </c>
      <c r="O149" s="10">
        <f t="shared" si="42"/>
        <v>4283242.0659999996</v>
      </c>
      <c r="P149" s="10">
        <f t="shared" si="43"/>
        <v>8138159.9254000001</v>
      </c>
      <c r="Q149" s="10">
        <f t="shared" si="44"/>
        <v>20216902.551519994</v>
      </c>
      <c r="R149" s="10">
        <f t="shared" si="45"/>
        <v>58337756.938919991</v>
      </c>
      <c r="S149" s="10">
        <f t="shared" si="46"/>
        <v>58337756.938919999</v>
      </c>
      <c r="U149" s="50">
        <f t="shared" si="47"/>
        <v>104994.72300000001</v>
      </c>
    </row>
    <row r="150" spans="1:22" ht="13" x14ac:dyDescent="0.15">
      <c r="A150" s="23" t="s">
        <v>172</v>
      </c>
      <c r="B150" s="24">
        <v>44.6</v>
      </c>
      <c r="C150" s="23" t="s">
        <v>172</v>
      </c>
      <c r="D150" s="25">
        <v>843400</v>
      </c>
      <c r="E150" s="25">
        <v>1507978909</v>
      </c>
      <c r="F150" s="24">
        <v>54.9</v>
      </c>
      <c r="G150" s="26">
        <v>1787.9760000000001</v>
      </c>
      <c r="H150" s="8">
        <f t="shared" si="38"/>
        <v>10.299999999999997</v>
      </c>
      <c r="I150" s="8" t="s">
        <v>566</v>
      </c>
      <c r="J150" s="8">
        <v>30</v>
      </c>
      <c r="K150" s="8">
        <v>5</v>
      </c>
      <c r="L150" s="8">
        <f t="shared" si="39"/>
        <v>9.6000000000000014</v>
      </c>
      <c r="M150" s="8">
        <f t="shared" si="40"/>
        <v>10.299999999999997</v>
      </c>
      <c r="N150" s="10">
        <f t="shared" si="41"/>
        <v>4523936.727</v>
      </c>
      <c r="O150" s="10">
        <f t="shared" si="42"/>
        <v>753989.45449999999</v>
      </c>
      <c r="P150" s="10">
        <f t="shared" si="43"/>
        <v>1447659.7526400001</v>
      </c>
      <c r="Q150" s="10">
        <f t="shared" si="44"/>
        <v>1553218.2762699996</v>
      </c>
      <c r="R150" s="10">
        <f t="shared" si="45"/>
        <v>8278804.2104099998</v>
      </c>
      <c r="S150" s="10">
        <f t="shared" si="46"/>
        <v>8278804.2104099989</v>
      </c>
      <c r="U150" s="50">
        <f t="shared" si="47"/>
        <v>106782.69900000001</v>
      </c>
    </row>
    <row r="151" spans="1:22" ht="13" x14ac:dyDescent="0.15">
      <c r="A151" s="23" t="s">
        <v>50</v>
      </c>
      <c r="B151" s="24">
        <v>44.5</v>
      </c>
      <c r="C151" s="23" t="s">
        <v>50</v>
      </c>
      <c r="D151" s="25">
        <v>850797</v>
      </c>
      <c r="E151" s="25">
        <v>3978141787</v>
      </c>
      <c r="F151" s="24">
        <v>70.8</v>
      </c>
      <c r="G151" s="26">
        <v>4675.7839999999997</v>
      </c>
      <c r="H151" s="8">
        <f t="shared" si="38"/>
        <v>26.299999999999997</v>
      </c>
      <c r="I151" s="8" t="s">
        <v>566</v>
      </c>
      <c r="J151" s="8">
        <v>30</v>
      </c>
      <c r="K151" s="8">
        <v>5</v>
      </c>
      <c r="L151" s="8">
        <f t="shared" si="39"/>
        <v>9.5</v>
      </c>
      <c r="M151" s="8">
        <f t="shared" si="40"/>
        <v>26.299999999999997</v>
      </c>
      <c r="N151" s="10">
        <f t="shared" si="41"/>
        <v>11934425.361</v>
      </c>
      <c r="O151" s="10">
        <f t="shared" si="42"/>
        <v>1989070.8935</v>
      </c>
      <c r="P151" s="10">
        <f t="shared" si="43"/>
        <v>3779234.69765</v>
      </c>
      <c r="Q151" s="10">
        <f t="shared" si="44"/>
        <v>10462512.899809999</v>
      </c>
      <c r="R151" s="10">
        <f t="shared" si="45"/>
        <v>28165243.851959996</v>
      </c>
      <c r="S151" s="10">
        <f t="shared" si="46"/>
        <v>28165243.851959996</v>
      </c>
      <c r="U151" s="50">
        <f t="shared" si="47"/>
        <v>111458.48300000001</v>
      </c>
    </row>
    <row r="152" spans="1:22" ht="13" x14ac:dyDescent="0.15">
      <c r="A152" s="23" t="s">
        <v>166</v>
      </c>
      <c r="B152" s="24">
        <v>44.4</v>
      </c>
      <c r="C152" s="23" t="s">
        <v>166</v>
      </c>
      <c r="D152" s="25">
        <v>858760</v>
      </c>
      <c r="E152" s="25">
        <v>2382768276</v>
      </c>
      <c r="F152" s="24">
        <v>64.5</v>
      </c>
      <c r="G152" s="26">
        <v>2774.663</v>
      </c>
      <c r="H152" s="8">
        <f t="shared" si="38"/>
        <v>20.100000000000001</v>
      </c>
      <c r="I152" s="8" t="s">
        <v>566</v>
      </c>
      <c r="J152" s="8">
        <v>30</v>
      </c>
      <c r="K152" s="8">
        <v>5</v>
      </c>
      <c r="L152" s="8">
        <f t="shared" si="39"/>
        <v>9.3999999999999986</v>
      </c>
      <c r="M152" s="8">
        <f t="shared" si="40"/>
        <v>20.100000000000001</v>
      </c>
      <c r="N152" s="10">
        <f t="shared" si="41"/>
        <v>7148304.8279999997</v>
      </c>
      <c r="O152" s="10">
        <f t="shared" si="42"/>
        <v>1191384.138</v>
      </c>
      <c r="P152" s="10">
        <f t="shared" si="43"/>
        <v>2239802.1794399996</v>
      </c>
      <c r="Q152" s="10">
        <f t="shared" si="44"/>
        <v>4789364.2347600004</v>
      </c>
      <c r="R152" s="10">
        <f t="shared" si="45"/>
        <v>15368855.380199999</v>
      </c>
      <c r="S152" s="10">
        <f t="shared" si="46"/>
        <v>15368855.3802</v>
      </c>
      <c r="U152" s="50">
        <f t="shared" si="47"/>
        <v>114233.14600000001</v>
      </c>
    </row>
    <row r="153" spans="1:22" ht="13" x14ac:dyDescent="0.15">
      <c r="A153" s="23" t="s">
        <v>20</v>
      </c>
      <c r="B153" s="24">
        <v>44.5</v>
      </c>
      <c r="C153" s="23" t="s">
        <v>20</v>
      </c>
      <c r="D153" s="25">
        <v>868011</v>
      </c>
      <c r="E153" s="25">
        <v>766874012</v>
      </c>
      <c r="F153" s="24">
        <v>58.6</v>
      </c>
      <c r="G153" s="24">
        <v>883.48400000000004</v>
      </c>
      <c r="H153" s="8">
        <f t="shared" si="38"/>
        <v>14.100000000000001</v>
      </c>
      <c r="I153" s="8" t="s">
        <v>566</v>
      </c>
      <c r="J153" s="8">
        <v>30</v>
      </c>
      <c r="K153" s="8">
        <v>5</v>
      </c>
      <c r="L153" s="8">
        <f t="shared" si="39"/>
        <v>9.5</v>
      </c>
      <c r="M153" s="8">
        <f t="shared" si="40"/>
        <v>14.100000000000001</v>
      </c>
      <c r="N153" s="10">
        <f t="shared" si="41"/>
        <v>2300622.0359999998</v>
      </c>
      <c r="O153" s="10">
        <f t="shared" si="42"/>
        <v>383437.00599999999</v>
      </c>
      <c r="P153" s="10">
        <f t="shared" si="43"/>
        <v>728530.31140000001</v>
      </c>
      <c r="Q153" s="10">
        <f t="shared" si="44"/>
        <v>1081292.3569200002</v>
      </c>
      <c r="R153" s="10">
        <f t="shared" si="45"/>
        <v>4493881.7103199996</v>
      </c>
      <c r="S153" s="10">
        <f t="shared" si="46"/>
        <v>4493881.7103200005</v>
      </c>
      <c r="U153" s="50">
        <f t="shared" si="47"/>
        <v>115116.63</v>
      </c>
      <c r="V153" s="7" t="s">
        <v>607</v>
      </c>
    </row>
    <row r="154" spans="1:22" ht="13" x14ac:dyDescent="0.15">
      <c r="A154" s="23" t="s">
        <v>142</v>
      </c>
      <c r="B154" s="24">
        <v>43.8</v>
      </c>
      <c r="C154" s="23" t="s">
        <v>142</v>
      </c>
      <c r="D154" s="25">
        <v>871694</v>
      </c>
      <c r="E154" s="25">
        <v>9858902739</v>
      </c>
      <c r="F154" s="24">
        <v>82.9</v>
      </c>
      <c r="G154" s="26">
        <v>11310.053</v>
      </c>
      <c r="H154" s="8">
        <f t="shared" si="38"/>
        <v>39.100000000000009</v>
      </c>
      <c r="I154" s="8" t="s">
        <v>566</v>
      </c>
      <c r="J154" s="8">
        <v>30</v>
      </c>
      <c r="K154" s="8">
        <v>5</v>
      </c>
      <c r="L154" s="8">
        <f t="shared" si="39"/>
        <v>8.7999999999999972</v>
      </c>
      <c r="M154" s="8">
        <f t="shared" si="40"/>
        <v>39.100000000000009</v>
      </c>
      <c r="N154" s="10">
        <f t="shared" si="41"/>
        <v>29576708.217</v>
      </c>
      <c r="O154" s="10">
        <f t="shared" si="42"/>
        <v>4929451.3695</v>
      </c>
      <c r="P154" s="10">
        <f t="shared" si="43"/>
        <v>8675834.410319997</v>
      </c>
      <c r="Q154" s="10">
        <f t="shared" si="44"/>
        <v>38548309.709490009</v>
      </c>
      <c r="R154" s="10">
        <f t="shared" si="45"/>
        <v>81730303.706310004</v>
      </c>
      <c r="S154" s="10">
        <f t="shared" si="46"/>
        <v>81730303.706310004</v>
      </c>
      <c r="U154" s="50">
        <f>G154</f>
        <v>11310.053</v>
      </c>
    </row>
    <row r="155" spans="1:22" ht="13" x14ac:dyDescent="0.15">
      <c r="A155" s="27" t="s">
        <v>121</v>
      </c>
      <c r="B155" s="28">
        <v>44.1</v>
      </c>
      <c r="C155" s="27" t="s">
        <v>121</v>
      </c>
      <c r="D155" s="29">
        <v>890088</v>
      </c>
      <c r="E155" s="29">
        <v>3611154867</v>
      </c>
      <c r="F155" s="28">
        <v>61.2</v>
      </c>
      <c r="G155" s="30">
        <v>4057.078</v>
      </c>
      <c r="H155" s="8">
        <f t="shared" si="38"/>
        <v>17.100000000000001</v>
      </c>
      <c r="I155" s="8" t="s">
        <v>566</v>
      </c>
      <c r="J155" s="8">
        <v>30</v>
      </c>
      <c r="K155" s="8">
        <v>5</v>
      </c>
      <c r="L155" s="8">
        <f t="shared" si="39"/>
        <v>9.1000000000000014</v>
      </c>
      <c r="M155" s="8">
        <f t="shared" si="40"/>
        <v>17.100000000000001</v>
      </c>
      <c r="N155" s="10">
        <f t="shared" si="41"/>
        <v>10833464.601</v>
      </c>
      <c r="O155" s="10">
        <f t="shared" si="42"/>
        <v>1805577.4335</v>
      </c>
      <c r="P155" s="10">
        <f t="shared" si="43"/>
        <v>3286150.9289700002</v>
      </c>
      <c r="Q155" s="10">
        <f t="shared" si="44"/>
        <v>6175074.8225700008</v>
      </c>
      <c r="R155" s="10">
        <f t="shared" si="45"/>
        <v>22100267.786040001</v>
      </c>
      <c r="S155" s="10">
        <f t="shared" si="46"/>
        <v>22100267.786040001</v>
      </c>
      <c r="U155" s="50">
        <f t="shared" si="47"/>
        <v>15367.130999999999</v>
      </c>
    </row>
    <row r="156" spans="1:22" ht="13" x14ac:dyDescent="0.15">
      <c r="A156" s="23" t="s">
        <v>164</v>
      </c>
      <c r="B156" s="24">
        <v>44.4</v>
      </c>
      <c r="C156" s="23" t="s">
        <v>164</v>
      </c>
      <c r="D156" s="25">
        <v>910857</v>
      </c>
      <c r="E156" s="25">
        <v>8057155171</v>
      </c>
      <c r="F156" s="24">
        <v>80.099999999999994</v>
      </c>
      <c r="G156" s="26">
        <v>8845.6890000000003</v>
      </c>
      <c r="H156" s="8">
        <f t="shared" si="38"/>
        <v>35.699999999999996</v>
      </c>
      <c r="I156" s="8" t="s">
        <v>566</v>
      </c>
      <c r="J156" s="8">
        <v>30</v>
      </c>
      <c r="K156" s="8">
        <v>5</v>
      </c>
      <c r="L156" s="8">
        <f t="shared" si="39"/>
        <v>9.3999999999999986</v>
      </c>
      <c r="M156" s="8">
        <f t="shared" si="40"/>
        <v>35.699999999999996</v>
      </c>
      <c r="N156" s="10">
        <f t="shared" si="41"/>
        <v>24171465.513</v>
      </c>
      <c r="O156" s="10">
        <f t="shared" si="42"/>
        <v>4028577.5855</v>
      </c>
      <c r="P156" s="10">
        <f t="shared" si="43"/>
        <v>7573725.8607399995</v>
      </c>
      <c r="Q156" s="10">
        <f t="shared" si="44"/>
        <v>28764043.960469995</v>
      </c>
      <c r="R156" s="10">
        <f t="shared" si="45"/>
        <v>64537812.919709995</v>
      </c>
      <c r="S156" s="10">
        <f t="shared" si="46"/>
        <v>64537812.919709995</v>
      </c>
      <c r="U156" s="50">
        <f t="shared" si="47"/>
        <v>24212.82</v>
      </c>
    </row>
    <row r="157" spans="1:22" ht="13" x14ac:dyDescent="0.15">
      <c r="A157" s="27" t="s">
        <v>125</v>
      </c>
      <c r="B157" s="28">
        <v>44.1</v>
      </c>
      <c r="C157" s="27" t="s">
        <v>125</v>
      </c>
      <c r="D157" s="29">
        <v>912436</v>
      </c>
      <c r="E157" s="29">
        <v>5716232469</v>
      </c>
      <c r="F157" s="28">
        <v>54.1</v>
      </c>
      <c r="G157" s="30">
        <v>6264.8019999999997</v>
      </c>
      <c r="H157" s="8">
        <f t="shared" si="38"/>
        <v>10</v>
      </c>
      <c r="I157" s="8" t="s">
        <v>566</v>
      </c>
      <c r="J157" s="8">
        <v>30</v>
      </c>
      <c r="K157" s="8">
        <v>5</v>
      </c>
      <c r="L157" s="8">
        <f t="shared" si="39"/>
        <v>9.1000000000000014</v>
      </c>
      <c r="M157" s="8">
        <f t="shared" si="40"/>
        <v>10</v>
      </c>
      <c r="N157" s="10">
        <f t="shared" si="41"/>
        <v>17148697.407000002</v>
      </c>
      <c r="O157" s="10">
        <f t="shared" si="42"/>
        <v>2858116.2344999998</v>
      </c>
      <c r="P157" s="10">
        <f t="shared" si="43"/>
        <v>5201771.546790001</v>
      </c>
      <c r="Q157" s="10">
        <f t="shared" si="44"/>
        <v>5716232.4689999996</v>
      </c>
      <c r="R157" s="10">
        <f t="shared" si="45"/>
        <v>30924817.65729</v>
      </c>
      <c r="S157" s="10">
        <f t="shared" si="46"/>
        <v>30924817.657290004</v>
      </c>
      <c r="U157" s="50">
        <f t="shared" si="47"/>
        <v>30477.621999999999</v>
      </c>
    </row>
    <row r="158" spans="1:22" ht="26" x14ac:dyDescent="0.15">
      <c r="A158" s="23" t="s">
        <v>168</v>
      </c>
      <c r="B158" s="24">
        <v>43.8</v>
      </c>
      <c r="C158" s="23" t="s">
        <v>168</v>
      </c>
      <c r="D158" s="25">
        <v>914082</v>
      </c>
      <c r="E158" s="25">
        <v>147616040</v>
      </c>
      <c r="F158" s="24">
        <v>108.8</v>
      </c>
      <c r="G158" s="24">
        <v>161.49100000000001</v>
      </c>
      <c r="H158" s="8">
        <f t="shared" si="38"/>
        <v>65</v>
      </c>
      <c r="I158" s="8" t="s">
        <v>566</v>
      </c>
      <c r="J158" s="8">
        <v>30</v>
      </c>
      <c r="K158" s="8">
        <v>5</v>
      </c>
      <c r="L158" s="8">
        <f t="shared" si="39"/>
        <v>8.7999999999999972</v>
      </c>
      <c r="M158" s="8">
        <f t="shared" si="40"/>
        <v>65</v>
      </c>
      <c r="N158" s="10">
        <f t="shared" si="41"/>
        <v>442848.12</v>
      </c>
      <c r="O158" s="10">
        <f t="shared" si="42"/>
        <v>73808.02</v>
      </c>
      <c r="P158" s="10">
        <f t="shared" si="43"/>
        <v>129902.11519999996</v>
      </c>
      <c r="Q158" s="10">
        <f t="shared" si="44"/>
        <v>959504.26</v>
      </c>
      <c r="R158" s="10">
        <f t="shared" si="45"/>
        <v>1606062.5152</v>
      </c>
      <c r="S158" s="10">
        <f t="shared" si="46"/>
        <v>1606062.5152</v>
      </c>
      <c r="U158" s="50">
        <f t="shared" si="47"/>
        <v>30639.113000000001</v>
      </c>
    </row>
    <row r="159" spans="1:22" ht="13" x14ac:dyDescent="0.15">
      <c r="A159" s="23" t="s">
        <v>30</v>
      </c>
      <c r="B159" s="24">
        <v>44.2</v>
      </c>
      <c r="C159" s="23" t="s">
        <v>30</v>
      </c>
      <c r="D159" s="25">
        <v>915385</v>
      </c>
      <c r="E159" s="25">
        <v>2052786359</v>
      </c>
      <c r="F159" s="24">
        <v>59.5</v>
      </c>
      <c r="G159" s="26">
        <v>2242.5390000000002</v>
      </c>
      <c r="H159" s="8">
        <f t="shared" si="38"/>
        <v>15.299999999999997</v>
      </c>
      <c r="I159" s="8" t="s">
        <v>566</v>
      </c>
      <c r="J159" s="8">
        <v>30</v>
      </c>
      <c r="K159" s="8">
        <v>5</v>
      </c>
      <c r="L159" s="8">
        <f t="shared" si="39"/>
        <v>9.2000000000000028</v>
      </c>
      <c r="M159" s="8">
        <f t="shared" si="40"/>
        <v>15.299999999999997</v>
      </c>
      <c r="N159" s="10">
        <f t="shared" si="41"/>
        <v>6158359.0769999996</v>
      </c>
      <c r="O159" s="10">
        <f t="shared" si="42"/>
        <v>1026393.1795</v>
      </c>
      <c r="P159" s="10">
        <f t="shared" si="43"/>
        <v>1888563.4502800007</v>
      </c>
      <c r="Q159" s="10">
        <f t="shared" si="44"/>
        <v>3140763.1292699995</v>
      </c>
      <c r="R159" s="10">
        <f t="shared" si="45"/>
        <v>12214078.83605</v>
      </c>
      <c r="S159" s="10">
        <f t="shared" si="46"/>
        <v>12214078.83605</v>
      </c>
      <c r="U159" s="50">
        <f t="shared" si="47"/>
        <v>32881.652000000002</v>
      </c>
    </row>
    <row r="160" spans="1:22" ht="13" x14ac:dyDescent="0.15">
      <c r="A160" s="27" t="s">
        <v>101</v>
      </c>
      <c r="B160" s="28">
        <v>44.6</v>
      </c>
      <c r="C160" s="27" t="s">
        <v>101</v>
      </c>
      <c r="D160" s="29">
        <v>915432</v>
      </c>
      <c r="E160" s="29">
        <v>6855603347</v>
      </c>
      <c r="F160" s="28">
        <v>69.900000000000006</v>
      </c>
      <c r="G160" s="30">
        <v>7488.924</v>
      </c>
      <c r="H160" s="8">
        <f t="shared" si="38"/>
        <v>25.300000000000004</v>
      </c>
      <c r="I160" s="8" t="s">
        <v>566</v>
      </c>
      <c r="J160" s="8">
        <v>30</v>
      </c>
      <c r="K160" s="8">
        <v>5</v>
      </c>
      <c r="L160" s="8">
        <f t="shared" si="39"/>
        <v>9.6000000000000014</v>
      </c>
      <c r="M160" s="8">
        <f t="shared" si="40"/>
        <v>25.300000000000004</v>
      </c>
      <c r="N160" s="10">
        <f t="shared" si="41"/>
        <v>20566810.041000001</v>
      </c>
      <c r="O160" s="10">
        <f t="shared" si="42"/>
        <v>3427801.6735</v>
      </c>
      <c r="P160" s="10">
        <f t="shared" si="43"/>
        <v>6581379.2131200014</v>
      </c>
      <c r="Q160" s="10">
        <f t="shared" si="44"/>
        <v>17344676.467910003</v>
      </c>
      <c r="R160" s="10">
        <f t="shared" si="45"/>
        <v>47920667.395530008</v>
      </c>
      <c r="S160" s="10">
        <f t="shared" si="46"/>
        <v>47920667.395530008</v>
      </c>
      <c r="U160" s="50">
        <f t="shared" si="47"/>
        <v>40370.576000000001</v>
      </c>
    </row>
    <row r="161" spans="1:22" ht="13" x14ac:dyDescent="0.15">
      <c r="A161" s="27" t="s">
        <v>75</v>
      </c>
      <c r="B161" s="28">
        <v>44.7</v>
      </c>
      <c r="C161" s="27" t="s">
        <v>75</v>
      </c>
      <c r="D161" s="29">
        <v>929944</v>
      </c>
      <c r="E161" s="29">
        <v>5164451238</v>
      </c>
      <c r="F161" s="28">
        <v>79.400000000000006</v>
      </c>
      <c r="G161" s="30">
        <v>5553.509</v>
      </c>
      <c r="H161" s="8">
        <f t="shared" si="38"/>
        <v>34.700000000000003</v>
      </c>
      <c r="I161" s="8" t="s">
        <v>566</v>
      </c>
      <c r="J161" s="8">
        <v>30</v>
      </c>
      <c r="K161" s="8">
        <v>5</v>
      </c>
      <c r="L161" s="8">
        <f t="shared" si="39"/>
        <v>9.7000000000000028</v>
      </c>
      <c r="M161" s="8">
        <f t="shared" si="40"/>
        <v>34.700000000000003</v>
      </c>
      <c r="N161" s="10">
        <f t="shared" si="41"/>
        <v>15493353.714</v>
      </c>
      <c r="O161" s="10">
        <f t="shared" si="42"/>
        <v>2582225.6189999999</v>
      </c>
      <c r="P161" s="10">
        <f t="shared" si="43"/>
        <v>5009517.7008600011</v>
      </c>
      <c r="Q161" s="10">
        <f t="shared" si="44"/>
        <v>17920645.79586</v>
      </c>
      <c r="R161" s="10">
        <f t="shared" si="45"/>
        <v>41005742.829720005</v>
      </c>
      <c r="S161" s="10">
        <f t="shared" si="46"/>
        <v>41005742.829719998</v>
      </c>
      <c r="U161" s="50">
        <f t="shared" si="47"/>
        <v>45924.084999999999</v>
      </c>
    </row>
    <row r="162" spans="1:22" ht="26" x14ac:dyDescent="0.15">
      <c r="A162" s="23" t="s">
        <v>48</v>
      </c>
      <c r="B162" s="24">
        <v>45.4</v>
      </c>
      <c r="C162" s="23" t="s">
        <v>48</v>
      </c>
      <c r="D162" s="25">
        <v>972638</v>
      </c>
      <c r="E162" s="25">
        <v>504515300</v>
      </c>
      <c r="F162" s="24">
        <v>71.5</v>
      </c>
      <c r="G162" s="24">
        <v>518.70799999999997</v>
      </c>
      <c r="H162" s="8">
        <f t="shared" si="38"/>
        <v>26.1</v>
      </c>
      <c r="I162" s="8" t="s">
        <v>566</v>
      </c>
      <c r="J162" s="8">
        <v>30</v>
      </c>
      <c r="K162" s="8">
        <v>5</v>
      </c>
      <c r="L162" s="8">
        <f t="shared" si="39"/>
        <v>10.399999999999999</v>
      </c>
      <c r="M162" s="8">
        <f t="shared" si="40"/>
        <v>26.1</v>
      </c>
      <c r="N162" s="10">
        <f t="shared" si="41"/>
        <v>1513545.9</v>
      </c>
      <c r="O162" s="10">
        <f t="shared" si="42"/>
        <v>252257.65</v>
      </c>
      <c r="P162" s="10">
        <f t="shared" si="43"/>
        <v>524695.91199999989</v>
      </c>
      <c r="Q162" s="10">
        <f t="shared" si="44"/>
        <v>1316784.933</v>
      </c>
      <c r="R162" s="10">
        <f t="shared" si="45"/>
        <v>3607284.3949999996</v>
      </c>
      <c r="S162" s="10">
        <f t="shared" si="46"/>
        <v>3607284.395</v>
      </c>
      <c r="U162" s="50">
        <f t="shared" si="47"/>
        <v>46442.792999999998</v>
      </c>
    </row>
    <row r="163" spans="1:22" ht="13" x14ac:dyDescent="0.15">
      <c r="A163" s="27" t="s">
        <v>37</v>
      </c>
      <c r="B163" s="28">
        <v>44</v>
      </c>
      <c r="C163" s="27" t="s">
        <v>37</v>
      </c>
      <c r="D163" s="29">
        <v>973610</v>
      </c>
      <c r="E163" s="29">
        <v>11380516637</v>
      </c>
      <c r="F163" s="28">
        <v>78.900000000000006</v>
      </c>
      <c r="G163" s="30">
        <v>11688.991</v>
      </c>
      <c r="H163" s="8">
        <f t="shared" si="38"/>
        <v>34.900000000000006</v>
      </c>
      <c r="I163" s="8" t="s">
        <v>566</v>
      </c>
      <c r="J163" s="8">
        <v>30</v>
      </c>
      <c r="K163" s="8">
        <v>5</v>
      </c>
      <c r="L163" s="8">
        <f t="shared" si="39"/>
        <v>9</v>
      </c>
      <c r="M163" s="8">
        <f t="shared" si="40"/>
        <v>34.900000000000006</v>
      </c>
      <c r="N163" s="10">
        <f t="shared" si="41"/>
        <v>34141549.910999998</v>
      </c>
      <c r="O163" s="10">
        <f t="shared" si="42"/>
        <v>5690258.3185000001</v>
      </c>
      <c r="P163" s="10">
        <f t="shared" si="43"/>
        <v>10242464.973300001</v>
      </c>
      <c r="Q163" s="10">
        <f t="shared" si="44"/>
        <v>39718003.063130006</v>
      </c>
      <c r="R163" s="10">
        <f t="shared" si="45"/>
        <v>89792276.265929997</v>
      </c>
      <c r="S163" s="10">
        <f t="shared" si="46"/>
        <v>89792276.265930012</v>
      </c>
      <c r="U163" s="50">
        <f t="shared" si="47"/>
        <v>58131.784</v>
      </c>
    </row>
    <row r="164" spans="1:22" ht="13" x14ac:dyDescent="0.15">
      <c r="A164" s="27" t="s">
        <v>41</v>
      </c>
      <c r="B164" s="28">
        <v>44.3</v>
      </c>
      <c r="C164" s="27" t="s">
        <v>41</v>
      </c>
      <c r="D164" s="29">
        <v>979853</v>
      </c>
      <c r="E164" s="29">
        <v>2688761521</v>
      </c>
      <c r="F164" s="28">
        <v>51.2</v>
      </c>
      <c r="G164" s="30">
        <v>2744.047</v>
      </c>
      <c r="H164" s="8">
        <f t="shared" si="38"/>
        <v>6.9000000000000057</v>
      </c>
      <c r="I164" s="8" t="s">
        <v>566</v>
      </c>
      <c r="J164" s="8">
        <v>30</v>
      </c>
      <c r="K164" s="8">
        <v>5</v>
      </c>
      <c r="L164" s="8">
        <f t="shared" si="39"/>
        <v>9.2999999999999972</v>
      </c>
      <c r="M164" s="8">
        <f t="shared" si="40"/>
        <v>6.9000000000000057</v>
      </c>
      <c r="N164" s="10">
        <f t="shared" si="41"/>
        <v>8066284.5630000001</v>
      </c>
      <c r="O164" s="10">
        <f t="shared" si="42"/>
        <v>1344380.7605000001</v>
      </c>
      <c r="P164" s="10">
        <f t="shared" si="43"/>
        <v>2500548.2145299991</v>
      </c>
      <c r="Q164" s="10">
        <f t="shared" si="44"/>
        <v>1855245.4494900017</v>
      </c>
      <c r="R164" s="10">
        <f t="shared" si="45"/>
        <v>13766458.98752</v>
      </c>
      <c r="S164" s="10">
        <f t="shared" si="46"/>
        <v>13766458.987520002</v>
      </c>
      <c r="U164" s="50">
        <f t="shared" si="47"/>
        <v>60875.830999999998</v>
      </c>
    </row>
    <row r="165" spans="1:22" ht="13" x14ac:dyDescent="0.15">
      <c r="A165" s="27" t="s">
        <v>165</v>
      </c>
      <c r="B165" s="28">
        <v>44.4</v>
      </c>
      <c r="C165" s="27" t="s">
        <v>165</v>
      </c>
      <c r="D165" s="29">
        <v>1020653</v>
      </c>
      <c r="E165" s="29">
        <v>6442194953</v>
      </c>
      <c r="F165" s="28">
        <v>74.7</v>
      </c>
      <c r="G165" s="30">
        <v>6311.835</v>
      </c>
      <c r="H165" s="8">
        <f t="shared" si="38"/>
        <v>30.300000000000004</v>
      </c>
      <c r="I165" s="8" t="s">
        <v>566</v>
      </c>
      <c r="J165" s="8">
        <v>30</v>
      </c>
      <c r="K165" s="8">
        <v>5</v>
      </c>
      <c r="L165" s="8">
        <f t="shared" si="39"/>
        <v>9.3999999999999986</v>
      </c>
      <c r="M165" s="8">
        <f t="shared" si="40"/>
        <v>30.300000000000004</v>
      </c>
      <c r="N165" s="10">
        <f t="shared" si="41"/>
        <v>19326584.859000001</v>
      </c>
      <c r="O165" s="10">
        <f t="shared" si="42"/>
        <v>3221097.4764999999</v>
      </c>
      <c r="P165" s="10">
        <f t="shared" si="43"/>
        <v>6055663.2558199987</v>
      </c>
      <c r="Q165" s="10">
        <f t="shared" si="44"/>
        <v>19519850.707590003</v>
      </c>
      <c r="R165" s="10">
        <f t="shared" si="45"/>
        <v>48123196.298910007</v>
      </c>
      <c r="S165" s="10">
        <f t="shared" si="46"/>
        <v>48123196.298910007</v>
      </c>
      <c r="U165" s="50">
        <f t="shared" si="47"/>
        <v>67187.665999999997</v>
      </c>
    </row>
    <row r="166" spans="1:22" ht="13" x14ac:dyDescent="0.15">
      <c r="A166" s="27" t="s">
        <v>103</v>
      </c>
      <c r="B166" s="28">
        <v>44.3</v>
      </c>
      <c r="C166" s="27" t="s">
        <v>103</v>
      </c>
      <c r="D166" s="29">
        <v>1029841</v>
      </c>
      <c r="E166" s="29">
        <v>13316138047</v>
      </c>
      <c r="F166" s="28">
        <v>68</v>
      </c>
      <c r="G166" s="30">
        <v>12930.282999999999</v>
      </c>
      <c r="H166" s="8">
        <f t="shared" si="38"/>
        <v>23.700000000000003</v>
      </c>
      <c r="I166" s="8" t="s">
        <v>566</v>
      </c>
      <c r="J166" s="8">
        <v>30</v>
      </c>
      <c r="K166" s="8">
        <v>5</v>
      </c>
      <c r="L166" s="8">
        <f t="shared" si="39"/>
        <v>9.2999999999999972</v>
      </c>
      <c r="M166" s="8">
        <f t="shared" si="40"/>
        <v>23.700000000000003</v>
      </c>
      <c r="N166" s="10">
        <f t="shared" si="41"/>
        <v>39948414.141000003</v>
      </c>
      <c r="O166" s="10">
        <f t="shared" si="42"/>
        <v>6658069.0235000001</v>
      </c>
      <c r="P166" s="10">
        <f t="shared" si="43"/>
        <v>12384008.383709997</v>
      </c>
      <c r="Q166" s="10">
        <f t="shared" si="44"/>
        <v>31559247.171390001</v>
      </c>
      <c r="R166" s="10">
        <f t="shared" si="45"/>
        <v>90549738.719600007</v>
      </c>
      <c r="S166" s="10">
        <f t="shared" si="46"/>
        <v>90549738.719600007</v>
      </c>
      <c r="U166" s="50">
        <f t="shared" si="47"/>
        <v>80117.948999999993</v>
      </c>
    </row>
    <row r="167" spans="1:22" ht="13" x14ac:dyDescent="0.15">
      <c r="A167" s="23" t="s">
        <v>184</v>
      </c>
      <c r="B167" s="24">
        <v>43.9</v>
      </c>
      <c r="C167" s="23" t="s">
        <v>184</v>
      </c>
      <c r="D167" s="25">
        <v>1068616</v>
      </c>
      <c r="E167" s="25">
        <v>3962560692</v>
      </c>
      <c r="F167" s="24">
        <v>71</v>
      </c>
      <c r="G167" s="26">
        <v>3708.1239999999998</v>
      </c>
      <c r="H167" s="8">
        <f t="shared" ref="H167:H177" si="48">F167-B167</f>
        <v>27.1</v>
      </c>
      <c r="I167" s="8" t="s">
        <v>566</v>
      </c>
      <c r="J167" s="8">
        <v>30</v>
      </c>
      <c r="K167" s="8">
        <v>5</v>
      </c>
      <c r="L167" s="8">
        <f t="shared" ref="L167:L177" si="49">B167-J167-K167</f>
        <v>8.8999999999999986</v>
      </c>
      <c r="M167" s="8">
        <f t="shared" ref="M167:M177" si="50">F167-B167</f>
        <v>27.1</v>
      </c>
      <c r="N167" s="10">
        <f t="shared" ref="N167:N177" si="51">E167*J167/10000</f>
        <v>11887682.075999999</v>
      </c>
      <c r="O167" s="10">
        <f t="shared" ref="O167:O177" si="52">E167*K167/10000</f>
        <v>1981280.3459999999</v>
      </c>
      <c r="P167" s="10">
        <f t="shared" ref="P167:P177" si="53">E167*L167/10000</f>
        <v>3526679.0158799994</v>
      </c>
      <c r="Q167" s="10">
        <f t="shared" ref="Q167:Q177" si="54">E167*M167/10000</f>
        <v>10738539.475320002</v>
      </c>
      <c r="R167" s="10">
        <f t="shared" ref="R167:R177" si="55">SUM(N167:Q167)</f>
        <v>28134180.913199998</v>
      </c>
      <c r="S167" s="10">
        <f t="shared" ref="S167:S177" si="56">E167*F167/10000</f>
        <v>28134180.913199998</v>
      </c>
      <c r="U167" s="50">
        <f t="shared" si="47"/>
        <v>83826.072999999989</v>
      </c>
    </row>
    <row r="168" spans="1:22" ht="13" x14ac:dyDescent="0.15">
      <c r="A168" s="23" t="s">
        <v>70</v>
      </c>
      <c r="B168" s="24">
        <v>44</v>
      </c>
      <c r="C168" s="23" t="s">
        <v>70</v>
      </c>
      <c r="D168" s="25">
        <v>1169805</v>
      </c>
      <c r="E168" s="25">
        <v>44208939282</v>
      </c>
      <c r="F168" s="24">
        <v>91.9</v>
      </c>
      <c r="G168" s="26">
        <v>37791.707999999999</v>
      </c>
      <c r="H168" s="8">
        <f t="shared" si="48"/>
        <v>47.900000000000006</v>
      </c>
      <c r="I168" s="8" t="s">
        <v>566</v>
      </c>
      <c r="J168" s="8">
        <v>30</v>
      </c>
      <c r="K168" s="8">
        <v>5</v>
      </c>
      <c r="L168" s="8">
        <f t="shared" si="49"/>
        <v>9</v>
      </c>
      <c r="M168" s="8">
        <f t="shared" si="50"/>
        <v>47.900000000000006</v>
      </c>
      <c r="N168" s="10">
        <f t="shared" si="51"/>
        <v>132626817.846</v>
      </c>
      <c r="O168" s="10">
        <f t="shared" si="52"/>
        <v>22104469.640999999</v>
      </c>
      <c r="P168" s="10">
        <f t="shared" si="53"/>
        <v>39788045.353799999</v>
      </c>
      <c r="Q168" s="10">
        <f t="shared" si="54"/>
        <v>211760819.16078004</v>
      </c>
      <c r="R168" s="10">
        <f t="shared" si="55"/>
        <v>406280152.00158</v>
      </c>
      <c r="S168" s="10">
        <f t="shared" si="56"/>
        <v>406280152.00158</v>
      </c>
      <c r="U168" s="50">
        <f t="shared" si="47"/>
        <v>121617.78099999999</v>
      </c>
      <c r="V168" s="7" t="s">
        <v>608</v>
      </c>
    </row>
    <row r="169" spans="1:22" ht="26" x14ac:dyDescent="0.15">
      <c r="A169" s="27" t="s">
        <v>139</v>
      </c>
      <c r="B169" s="28">
        <v>43.8</v>
      </c>
      <c r="C169" s="27" t="s">
        <v>139</v>
      </c>
      <c r="D169" s="29">
        <v>1190478</v>
      </c>
      <c r="E169" s="29">
        <v>1502319632</v>
      </c>
      <c r="F169" s="28">
        <v>76.900000000000006</v>
      </c>
      <c r="G169" s="30">
        <v>1261.9469999999999</v>
      </c>
      <c r="H169" s="8">
        <f t="shared" si="48"/>
        <v>33.100000000000009</v>
      </c>
      <c r="I169" s="8" t="s">
        <v>566</v>
      </c>
      <c r="J169" s="8">
        <v>30</v>
      </c>
      <c r="K169" s="8">
        <v>5</v>
      </c>
      <c r="L169" s="8">
        <f t="shared" si="49"/>
        <v>8.7999999999999972</v>
      </c>
      <c r="M169" s="8">
        <f t="shared" si="50"/>
        <v>33.100000000000009</v>
      </c>
      <c r="N169" s="10">
        <f t="shared" si="51"/>
        <v>4506958.8959999997</v>
      </c>
      <c r="O169" s="10">
        <f t="shared" si="52"/>
        <v>751159.81599999999</v>
      </c>
      <c r="P169" s="10">
        <f t="shared" si="53"/>
        <v>1322041.2761599997</v>
      </c>
      <c r="Q169" s="10">
        <f t="shared" si="54"/>
        <v>4972677.9819200011</v>
      </c>
      <c r="R169" s="10">
        <f t="shared" si="55"/>
        <v>11552837.970079999</v>
      </c>
      <c r="S169" s="10">
        <f t="shared" si="56"/>
        <v>11552837.970079999</v>
      </c>
      <c r="U169" s="50">
        <f>G169</f>
        <v>1261.9469999999999</v>
      </c>
    </row>
    <row r="170" spans="1:22" ht="13" x14ac:dyDescent="0.15">
      <c r="A170" s="23" t="s">
        <v>138</v>
      </c>
      <c r="B170" s="24">
        <v>44</v>
      </c>
      <c r="C170" s="23" t="s">
        <v>138</v>
      </c>
      <c r="D170" s="25">
        <v>1201299</v>
      </c>
      <c r="E170" s="25">
        <v>4940696050</v>
      </c>
      <c r="F170" s="24">
        <v>73</v>
      </c>
      <c r="G170" s="26">
        <v>4112.7960000000003</v>
      </c>
      <c r="H170" s="8">
        <f t="shared" si="48"/>
        <v>29</v>
      </c>
      <c r="I170" s="8" t="s">
        <v>566</v>
      </c>
      <c r="J170" s="8">
        <v>30</v>
      </c>
      <c r="K170" s="8">
        <v>5</v>
      </c>
      <c r="L170" s="8">
        <f t="shared" si="49"/>
        <v>9</v>
      </c>
      <c r="M170" s="8">
        <f t="shared" si="50"/>
        <v>29</v>
      </c>
      <c r="N170" s="10">
        <f t="shared" si="51"/>
        <v>14822088.15</v>
      </c>
      <c r="O170" s="10">
        <f t="shared" si="52"/>
        <v>2470348.0249999999</v>
      </c>
      <c r="P170" s="10">
        <f t="shared" si="53"/>
        <v>4446626.4450000003</v>
      </c>
      <c r="Q170" s="10">
        <f t="shared" si="54"/>
        <v>14328018.545</v>
      </c>
      <c r="R170" s="10">
        <f t="shared" si="55"/>
        <v>36067081.164999999</v>
      </c>
      <c r="S170" s="10">
        <f t="shared" si="56"/>
        <v>36067081.164999999</v>
      </c>
      <c r="U170" s="50">
        <f t="shared" si="47"/>
        <v>5374.7430000000004</v>
      </c>
    </row>
    <row r="171" spans="1:22" ht="13" x14ac:dyDescent="0.15">
      <c r="A171" s="27" t="s">
        <v>29</v>
      </c>
      <c r="B171" s="28">
        <v>44.2</v>
      </c>
      <c r="C171" s="27" t="s">
        <v>29</v>
      </c>
      <c r="D171" s="29">
        <v>1205652</v>
      </c>
      <c r="E171" s="29">
        <v>22738362511</v>
      </c>
      <c r="F171" s="28">
        <v>76.900000000000006</v>
      </c>
      <c r="G171" s="30">
        <v>18859.797999999999</v>
      </c>
      <c r="H171" s="8">
        <f t="shared" si="48"/>
        <v>32.700000000000003</v>
      </c>
      <c r="I171" s="8" t="s">
        <v>566</v>
      </c>
      <c r="J171" s="8">
        <v>30</v>
      </c>
      <c r="K171" s="8">
        <v>5</v>
      </c>
      <c r="L171" s="8">
        <f t="shared" si="49"/>
        <v>9.2000000000000028</v>
      </c>
      <c r="M171" s="8">
        <f t="shared" si="50"/>
        <v>32.700000000000003</v>
      </c>
      <c r="N171" s="10">
        <f t="shared" si="51"/>
        <v>68215087.533000007</v>
      </c>
      <c r="O171" s="10">
        <f t="shared" si="52"/>
        <v>11369181.2555</v>
      </c>
      <c r="P171" s="10">
        <f t="shared" si="53"/>
        <v>20919293.510120008</v>
      </c>
      <c r="Q171" s="10">
        <f t="shared" si="54"/>
        <v>74354445.410970002</v>
      </c>
      <c r="R171" s="10">
        <f t="shared" si="55"/>
        <v>174858007.70959002</v>
      </c>
      <c r="S171" s="10">
        <f t="shared" si="56"/>
        <v>174858007.70959002</v>
      </c>
      <c r="U171" s="50">
        <f t="shared" si="47"/>
        <v>24234.540999999997</v>
      </c>
    </row>
    <row r="172" spans="1:22" ht="13" x14ac:dyDescent="0.15">
      <c r="A172" s="23" t="s">
        <v>42</v>
      </c>
      <c r="B172" s="24">
        <v>44.5</v>
      </c>
      <c r="C172" s="23" t="s">
        <v>42</v>
      </c>
      <c r="D172" s="25">
        <v>1244971</v>
      </c>
      <c r="E172" s="25">
        <v>5869792462</v>
      </c>
      <c r="F172" s="24">
        <v>68.900000000000006</v>
      </c>
      <c r="G172" s="26">
        <v>4714.8019999999997</v>
      </c>
      <c r="H172" s="8">
        <f t="shared" si="48"/>
        <v>24.400000000000006</v>
      </c>
      <c r="I172" s="8" t="s">
        <v>566</v>
      </c>
      <c r="J172" s="8">
        <v>30</v>
      </c>
      <c r="K172" s="8">
        <v>5</v>
      </c>
      <c r="L172" s="8">
        <f t="shared" si="49"/>
        <v>9.5</v>
      </c>
      <c r="M172" s="8">
        <f t="shared" si="50"/>
        <v>24.400000000000006</v>
      </c>
      <c r="N172" s="10">
        <f t="shared" si="51"/>
        <v>17609377.386</v>
      </c>
      <c r="O172" s="10">
        <f t="shared" si="52"/>
        <v>2934896.2310000001</v>
      </c>
      <c r="P172" s="10">
        <f t="shared" si="53"/>
        <v>5576302.8388999999</v>
      </c>
      <c r="Q172" s="10">
        <f t="shared" si="54"/>
        <v>14322293.607280001</v>
      </c>
      <c r="R172" s="10">
        <f t="shared" si="55"/>
        <v>40442870.06318</v>
      </c>
      <c r="S172" s="10">
        <f t="shared" si="56"/>
        <v>40442870.063180007</v>
      </c>
      <c r="U172" s="50">
        <f t="shared" si="47"/>
        <v>28949.342999999997</v>
      </c>
    </row>
    <row r="173" spans="1:22" ht="13" x14ac:dyDescent="0.15">
      <c r="A173" s="23" t="s">
        <v>114</v>
      </c>
      <c r="B173" s="24">
        <v>44.3</v>
      </c>
      <c r="C173" s="23" t="s">
        <v>114</v>
      </c>
      <c r="D173" s="25">
        <v>1270860</v>
      </c>
      <c r="E173" s="25">
        <v>1224404110</v>
      </c>
      <c r="F173" s="24">
        <v>48</v>
      </c>
      <c r="G173" s="24">
        <v>963.44500000000005</v>
      </c>
      <c r="H173" s="8">
        <f t="shared" si="48"/>
        <v>3.7000000000000028</v>
      </c>
      <c r="I173" s="8" t="s">
        <v>566</v>
      </c>
      <c r="J173" s="8">
        <v>30</v>
      </c>
      <c r="K173" s="8">
        <v>5</v>
      </c>
      <c r="L173" s="8">
        <f t="shared" si="49"/>
        <v>9.2999999999999972</v>
      </c>
      <c r="M173" s="8">
        <f t="shared" si="50"/>
        <v>3.7000000000000028</v>
      </c>
      <c r="N173" s="10">
        <f t="shared" si="51"/>
        <v>3673212.33</v>
      </c>
      <c r="O173" s="10">
        <f t="shared" si="52"/>
        <v>612202.05500000005</v>
      </c>
      <c r="P173" s="10">
        <f t="shared" si="53"/>
        <v>1138695.8222999997</v>
      </c>
      <c r="Q173" s="10">
        <f t="shared" si="54"/>
        <v>453029.5207000004</v>
      </c>
      <c r="R173" s="10">
        <f t="shared" si="55"/>
        <v>5877139.7280000001</v>
      </c>
      <c r="S173" s="10">
        <f t="shared" si="56"/>
        <v>5877139.7280000001</v>
      </c>
      <c r="U173" s="50">
        <f t="shared" si="47"/>
        <v>29912.787999999997</v>
      </c>
    </row>
    <row r="174" spans="1:22" ht="13" x14ac:dyDescent="0.15">
      <c r="A174" s="27" t="s">
        <v>99</v>
      </c>
      <c r="B174" s="28">
        <v>44</v>
      </c>
      <c r="C174" s="27" t="s">
        <v>99</v>
      </c>
      <c r="D174" s="29">
        <v>1273949</v>
      </c>
      <c r="E174" s="29">
        <v>109819489581</v>
      </c>
      <c r="F174" s="28">
        <v>90.6</v>
      </c>
      <c r="G174" s="30">
        <v>86204.023000000001</v>
      </c>
      <c r="H174" s="8">
        <f t="shared" si="48"/>
        <v>46.599999999999994</v>
      </c>
      <c r="I174" s="8" t="s">
        <v>566</v>
      </c>
      <c r="J174" s="8">
        <v>30</v>
      </c>
      <c r="K174" s="8">
        <v>5</v>
      </c>
      <c r="L174" s="8">
        <f t="shared" si="49"/>
        <v>9</v>
      </c>
      <c r="M174" s="8">
        <f t="shared" si="50"/>
        <v>46.599999999999994</v>
      </c>
      <c r="N174" s="10">
        <f t="shared" si="51"/>
        <v>329458468.74299997</v>
      </c>
      <c r="O174" s="10">
        <f t="shared" si="52"/>
        <v>54909744.7905</v>
      </c>
      <c r="P174" s="10">
        <f t="shared" si="53"/>
        <v>98837540.622899994</v>
      </c>
      <c r="Q174" s="10">
        <f t="shared" si="54"/>
        <v>511758821.44745994</v>
      </c>
      <c r="R174" s="10">
        <f t="shared" si="55"/>
        <v>994964575.6038599</v>
      </c>
      <c r="S174" s="10">
        <f t="shared" si="56"/>
        <v>994964575.6038599</v>
      </c>
      <c r="U174" s="50">
        <f t="shared" si="47"/>
        <v>116116.811</v>
      </c>
    </row>
    <row r="175" spans="1:22" ht="26" x14ac:dyDescent="0.15">
      <c r="A175" s="27" t="s">
        <v>27</v>
      </c>
      <c r="B175" s="28">
        <v>42.7</v>
      </c>
      <c r="C175" s="27" t="s">
        <v>27</v>
      </c>
      <c r="D175" s="29">
        <v>1311587</v>
      </c>
      <c r="E175" s="29">
        <v>657796200</v>
      </c>
      <c r="F175" s="28">
        <v>81.3</v>
      </c>
      <c r="G175" s="28">
        <v>501.52699999999999</v>
      </c>
      <c r="H175" s="8">
        <f t="shared" si="48"/>
        <v>38.599999999999994</v>
      </c>
      <c r="I175" s="8" t="s">
        <v>566</v>
      </c>
      <c r="J175" s="8">
        <v>30</v>
      </c>
      <c r="K175" s="8">
        <v>5</v>
      </c>
      <c r="L175" s="8">
        <f t="shared" si="49"/>
        <v>7.7000000000000028</v>
      </c>
      <c r="M175" s="8">
        <f t="shared" si="50"/>
        <v>38.599999999999994</v>
      </c>
      <c r="N175" s="10">
        <f t="shared" si="51"/>
        <v>1973388.6</v>
      </c>
      <c r="O175" s="10">
        <f t="shared" si="52"/>
        <v>328898.09999999998</v>
      </c>
      <c r="P175" s="10">
        <f t="shared" si="53"/>
        <v>506503.0740000002</v>
      </c>
      <c r="Q175" s="10">
        <f t="shared" si="54"/>
        <v>2539093.3319999995</v>
      </c>
      <c r="R175" s="10">
        <f t="shared" si="55"/>
        <v>5347883.1059999997</v>
      </c>
      <c r="S175" s="10">
        <f t="shared" si="56"/>
        <v>5347883.1059999997</v>
      </c>
      <c r="U175" s="50">
        <f t="shared" si="47"/>
        <v>116618.338</v>
      </c>
    </row>
    <row r="176" spans="1:22" ht="13" x14ac:dyDescent="0.15">
      <c r="A176" s="27" t="s">
        <v>117</v>
      </c>
      <c r="B176" s="28">
        <v>42.8</v>
      </c>
      <c r="C176" s="27" t="s">
        <v>117</v>
      </c>
      <c r="D176" s="29">
        <v>1405614</v>
      </c>
      <c r="E176" s="29">
        <v>1220486574</v>
      </c>
      <c r="F176" s="28">
        <v>46.4</v>
      </c>
      <c r="G176" s="28">
        <v>868.29399999999998</v>
      </c>
      <c r="H176" s="8">
        <f t="shared" si="48"/>
        <v>3.6000000000000014</v>
      </c>
      <c r="I176" s="8" t="s">
        <v>566</v>
      </c>
      <c r="J176" s="8">
        <v>30</v>
      </c>
      <c r="K176" s="8">
        <v>5</v>
      </c>
      <c r="L176" s="8">
        <f t="shared" si="49"/>
        <v>7.7999999999999972</v>
      </c>
      <c r="M176" s="8">
        <f t="shared" si="50"/>
        <v>3.6000000000000014</v>
      </c>
      <c r="N176" s="10">
        <f t="shared" si="51"/>
        <v>3661459.7220000001</v>
      </c>
      <c r="O176" s="10">
        <f t="shared" si="52"/>
        <v>610243.28700000001</v>
      </c>
      <c r="P176" s="10">
        <f t="shared" si="53"/>
        <v>951979.52771999966</v>
      </c>
      <c r="Q176" s="10">
        <f t="shared" si="54"/>
        <v>439375.16664000013</v>
      </c>
      <c r="R176" s="10">
        <f t="shared" si="55"/>
        <v>5663057.7033599997</v>
      </c>
      <c r="S176" s="10">
        <f t="shared" si="56"/>
        <v>5663057.7033599997</v>
      </c>
      <c r="U176" s="50">
        <f t="shared" si="47"/>
        <v>117486.632</v>
      </c>
      <c r="V176" s="7" t="s">
        <v>609</v>
      </c>
    </row>
    <row r="177" spans="1:23" ht="26" x14ac:dyDescent="0.15">
      <c r="A177" s="23" t="s">
        <v>16</v>
      </c>
      <c r="B177" s="24">
        <v>40</v>
      </c>
      <c r="C177" s="23" t="s">
        <v>16</v>
      </c>
      <c r="D177" s="25">
        <v>1681764</v>
      </c>
      <c r="E177" s="25">
        <v>639760013</v>
      </c>
      <c r="F177" s="24">
        <v>114.7</v>
      </c>
      <c r="G177" s="24">
        <v>380.41</v>
      </c>
      <c r="H177" s="8">
        <f t="shared" si="48"/>
        <v>74.7</v>
      </c>
      <c r="I177" s="8" t="s">
        <v>566</v>
      </c>
      <c r="J177" s="8">
        <v>30</v>
      </c>
      <c r="K177" s="8">
        <v>5</v>
      </c>
      <c r="L177" s="8">
        <f t="shared" si="49"/>
        <v>5</v>
      </c>
      <c r="M177" s="8">
        <f t="shared" si="50"/>
        <v>74.7</v>
      </c>
      <c r="N177" s="10">
        <f t="shared" si="51"/>
        <v>1919280.0390000001</v>
      </c>
      <c r="O177" s="10">
        <f t="shared" si="52"/>
        <v>319880.00650000002</v>
      </c>
      <c r="P177" s="10">
        <f t="shared" si="53"/>
        <v>319880.00650000002</v>
      </c>
      <c r="Q177" s="10">
        <f t="shared" si="54"/>
        <v>4779007.2971099997</v>
      </c>
      <c r="R177" s="10">
        <f t="shared" si="55"/>
        <v>7338047.3491099998</v>
      </c>
      <c r="S177" s="10">
        <f t="shared" si="56"/>
        <v>7338047.3491100008</v>
      </c>
      <c r="U177" s="50">
        <f t="shared" si="47"/>
        <v>117867.042</v>
      </c>
    </row>
    <row r="178" spans="1:23" ht="13" x14ac:dyDescent="0.15">
      <c r="A178" s="31" t="s">
        <v>185</v>
      </c>
      <c r="B178" s="31" t="s">
        <v>186</v>
      </c>
      <c r="C178" s="31" t="s">
        <v>185</v>
      </c>
      <c r="D178" s="32">
        <v>101181619</v>
      </c>
      <c r="E178" s="32">
        <v>474449913844</v>
      </c>
      <c r="F178" s="34">
        <f>S178*10000/E178</f>
        <v>76.960293255608008</v>
      </c>
      <c r="G178" s="33">
        <v>592237.61699999997</v>
      </c>
      <c r="H178" s="11"/>
      <c r="I178" s="11" t="s">
        <v>566</v>
      </c>
      <c r="J178" s="11">
        <v>30</v>
      </c>
      <c r="K178" s="11">
        <v>5</v>
      </c>
      <c r="L178" s="13">
        <f>P178*10000/E178</f>
        <v>9.2474251105266276</v>
      </c>
      <c r="M178" s="13">
        <f>Q178*10000/E178</f>
        <v>32.712868145081401</v>
      </c>
      <c r="N178" s="12">
        <f t="shared" ref="N178:S178" si="57">SUM(N7:N177)</f>
        <v>1423349741.5319996</v>
      </c>
      <c r="O178" s="12">
        <f t="shared" si="57"/>
        <v>237224956.92200002</v>
      </c>
      <c r="P178" s="12">
        <f t="shared" si="57"/>
        <v>438744004.69682008</v>
      </c>
      <c r="Q178" s="12">
        <f t="shared" si="57"/>
        <v>1552061747.3024001</v>
      </c>
      <c r="R178" s="12">
        <f t="shared" si="57"/>
        <v>3651380450.4532194</v>
      </c>
      <c r="S178" s="12">
        <f t="shared" si="57"/>
        <v>3651380450.4532194</v>
      </c>
      <c r="W178" s="45">
        <f>N178+P178+Q178</f>
        <v>3414155493.5312195</v>
      </c>
    </row>
    <row r="180" spans="1:23" ht="13" x14ac:dyDescent="0.15">
      <c r="A180" s="35" t="s">
        <v>185</v>
      </c>
      <c r="B180" s="35"/>
      <c r="C180" s="35" t="s">
        <v>185</v>
      </c>
      <c r="D180" s="36">
        <v>101181619</v>
      </c>
      <c r="E180" s="36">
        <v>474449913844</v>
      </c>
      <c r="F180" s="37">
        <v>77</v>
      </c>
      <c r="G180" s="38">
        <v>592237.62</v>
      </c>
      <c r="H180" s="39"/>
      <c r="I180" s="39" t="s">
        <v>566</v>
      </c>
      <c r="J180" s="40">
        <v>30</v>
      </c>
      <c r="K180" s="40">
        <v>5</v>
      </c>
      <c r="L180" s="39">
        <v>9.1999999999999993</v>
      </c>
      <c r="M180" s="39">
        <v>32.700000000000003</v>
      </c>
      <c r="N180" s="41">
        <v>1423349742</v>
      </c>
      <c r="O180" s="41">
        <v>237224957</v>
      </c>
      <c r="P180" s="41">
        <v>438744005</v>
      </c>
      <c r="Q180" s="41">
        <v>1552061747</v>
      </c>
      <c r="R180" s="41">
        <v>3651380450</v>
      </c>
      <c r="S180" s="41">
        <v>3651380450</v>
      </c>
    </row>
  </sheetData>
  <autoFilter ref="A6:T178" xr:uid="{8C12E7DA-236F-DF44-87A1-059DCB4078D3}"/>
  <sortState xmlns:xlrd2="http://schemas.microsoft.com/office/spreadsheetml/2017/richdata2" ref="A7:S178">
    <sortCondition ref="D7:D17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C96AA-3418-DD42-80D3-E062C9E5F639}">
  <dimension ref="A1:M46"/>
  <sheetViews>
    <sheetView tabSelected="1"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0" sqref="K10"/>
    </sheetView>
  </sheetViews>
  <sheetFormatPr baseColWidth="10" defaultRowHeight="15" x14ac:dyDescent="0.2"/>
  <cols>
    <col min="1" max="1" width="22.5" style="171" customWidth="1"/>
    <col min="2" max="7" width="20.6640625" style="171" customWidth="1"/>
    <col min="8" max="8" width="17.5" style="170" customWidth="1"/>
    <col min="9" max="9" width="10.83203125" style="53"/>
    <col min="10" max="10" width="17.5" style="170" customWidth="1"/>
    <col min="11" max="11" width="10.83203125" style="53"/>
    <col min="12" max="12" width="18.33203125" style="170" customWidth="1"/>
    <col min="13" max="13" width="10.83203125" style="53"/>
    <col min="14" max="16384" width="10.83203125" style="171"/>
  </cols>
  <sheetData>
    <row r="1" spans="1:13" s="165" customFormat="1" ht="32" x14ac:dyDescent="0.2">
      <c r="B1" s="166" t="s">
        <v>586</v>
      </c>
      <c r="C1" s="166" t="s">
        <v>587</v>
      </c>
      <c r="D1" s="166" t="s">
        <v>588</v>
      </c>
      <c r="E1" s="166" t="s">
        <v>589</v>
      </c>
      <c r="F1" s="166" t="s">
        <v>590</v>
      </c>
      <c r="G1" s="166" t="s">
        <v>599</v>
      </c>
      <c r="H1" s="167" t="s">
        <v>600</v>
      </c>
      <c r="I1" s="52"/>
    </row>
    <row r="2" spans="1:13" x14ac:dyDescent="0.2">
      <c r="A2" s="168" t="s">
        <v>585</v>
      </c>
      <c r="B2" s="169">
        <v>2246254372</v>
      </c>
      <c r="C2" s="169">
        <v>2329535261</v>
      </c>
      <c r="D2" s="169">
        <v>2396270583</v>
      </c>
      <c r="E2" s="169">
        <v>2360267404</v>
      </c>
      <c r="F2" s="169">
        <v>2504489002</v>
      </c>
      <c r="G2" s="169">
        <v>2562019929</v>
      </c>
      <c r="H2" s="170">
        <f t="shared" ref="H2:H8" si="0">G2-B2</f>
        <v>315765557</v>
      </c>
      <c r="I2" s="53">
        <f t="shared" ref="I2:I8" si="1">H2/B2</f>
        <v>0.14057426484554886</v>
      </c>
      <c r="J2" s="171"/>
      <c r="K2" s="171"/>
      <c r="L2" s="171"/>
      <c r="M2" s="171"/>
    </row>
    <row r="3" spans="1:13" x14ac:dyDescent="0.2">
      <c r="A3" s="168" t="s">
        <v>0</v>
      </c>
      <c r="B3" s="169">
        <v>169166491</v>
      </c>
      <c r="C3" s="169">
        <v>183360333</v>
      </c>
      <c r="D3" s="169">
        <v>216932444</v>
      </c>
      <c r="E3" s="169">
        <v>223176513</v>
      </c>
      <c r="F3" s="169">
        <v>233367575</v>
      </c>
      <c r="G3" s="169">
        <v>244702753</v>
      </c>
      <c r="H3" s="170">
        <f t="shared" si="0"/>
        <v>75536262</v>
      </c>
      <c r="I3" s="53">
        <f t="shared" si="1"/>
        <v>0.44652023904663246</v>
      </c>
      <c r="J3" s="171"/>
      <c r="K3" s="171"/>
      <c r="L3" s="171"/>
      <c r="M3" s="171"/>
    </row>
    <row r="4" spans="1:13" x14ac:dyDescent="0.2">
      <c r="A4" s="168" t="s">
        <v>1</v>
      </c>
      <c r="B4" s="169">
        <v>418416282</v>
      </c>
      <c r="C4" s="169">
        <v>404002849</v>
      </c>
      <c r="D4" s="169">
        <v>399291115</v>
      </c>
      <c r="E4" s="169">
        <v>446190920</v>
      </c>
      <c r="F4" s="169">
        <v>491906688</v>
      </c>
      <c r="G4" s="169">
        <v>529381143</v>
      </c>
      <c r="H4" s="170">
        <f t="shared" si="0"/>
        <v>110964861</v>
      </c>
      <c r="I4" s="53">
        <f t="shared" si="1"/>
        <v>0.26520206257174284</v>
      </c>
      <c r="J4" s="171"/>
      <c r="K4" s="171"/>
      <c r="L4" s="171"/>
      <c r="M4" s="171"/>
    </row>
    <row r="5" spans="1:13" x14ac:dyDescent="0.2">
      <c r="A5" s="168" t="s">
        <v>2</v>
      </c>
      <c r="B5" s="169">
        <v>8822254</v>
      </c>
      <c r="C5" s="169">
        <v>9475556</v>
      </c>
      <c r="D5" s="169">
        <v>8741288</v>
      </c>
      <c r="E5" s="169">
        <v>9630347</v>
      </c>
      <c r="F5" s="169">
        <v>10875459</v>
      </c>
      <c r="G5" s="169">
        <v>12160187</v>
      </c>
      <c r="H5" s="170">
        <f t="shared" si="0"/>
        <v>3337933</v>
      </c>
      <c r="I5" s="53">
        <f t="shared" si="1"/>
        <v>0.37835376310861146</v>
      </c>
      <c r="J5" s="171"/>
      <c r="K5" s="171"/>
      <c r="L5" s="171"/>
      <c r="M5" s="171"/>
    </row>
    <row r="6" spans="1:13" x14ac:dyDescent="0.2">
      <c r="A6" s="168" t="s">
        <v>4</v>
      </c>
      <c r="B6" s="169">
        <v>3865426</v>
      </c>
      <c r="C6" s="169">
        <v>5890094</v>
      </c>
      <c r="D6" s="169">
        <v>8084931</v>
      </c>
      <c r="E6" s="169">
        <v>10975488</v>
      </c>
      <c r="F6" s="169">
        <v>15815920</v>
      </c>
      <c r="G6" s="169">
        <v>18630175</v>
      </c>
      <c r="H6" s="170">
        <f t="shared" si="0"/>
        <v>14764749</v>
      </c>
      <c r="I6" s="53">
        <f t="shared" si="1"/>
        <v>3.8196951642587389</v>
      </c>
      <c r="J6" s="171"/>
      <c r="K6" s="171"/>
      <c r="L6" s="171"/>
      <c r="M6" s="171"/>
    </row>
    <row r="7" spans="1:13" x14ac:dyDescent="0.2">
      <c r="A7" s="168" t="s">
        <v>3</v>
      </c>
      <c r="B7" s="169">
        <v>214752800</v>
      </c>
      <c r="C7" s="169">
        <v>214752800</v>
      </c>
      <c r="D7" s="169">
        <v>214752800</v>
      </c>
      <c r="E7" s="169">
        <v>214752800</v>
      </c>
      <c r="F7" s="169">
        <v>274446300</v>
      </c>
      <c r="G7" s="169">
        <v>358996100</v>
      </c>
      <c r="H7" s="170">
        <f t="shared" si="0"/>
        <v>144243300</v>
      </c>
      <c r="I7" s="53">
        <f t="shared" si="1"/>
        <v>0.67167133560074654</v>
      </c>
      <c r="J7" s="171"/>
      <c r="K7" s="171"/>
      <c r="L7" s="171"/>
      <c r="M7" s="171"/>
    </row>
    <row r="8" spans="1:13" x14ac:dyDescent="0.2">
      <c r="A8" s="168" t="s">
        <v>5</v>
      </c>
      <c r="B8" s="169">
        <v>3061277625</v>
      </c>
      <c r="C8" s="169">
        <v>3147016893</v>
      </c>
      <c r="D8" s="169">
        <v>3244073161</v>
      </c>
      <c r="E8" s="169">
        <v>3264993472</v>
      </c>
      <c r="F8" s="169">
        <v>3530900944</v>
      </c>
      <c r="G8" s="169">
        <v>3725890287</v>
      </c>
      <c r="H8" s="170">
        <f t="shared" si="0"/>
        <v>664612662</v>
      </c>
      <c r="I8" s="53">
        <f t="shared" si="1"/>
        <v>0.21710303455407773</v>
      </c>
      <c r="J8" s="171"/>
      <c r="K8" s="171"/>
      <c r="L8" s="171"/>
      <c r="M8" s="171"/>
    </row>
    <row r="9" spans="1:13" x14ac:dyDescent="0.2">
      <c r="J9" s="171"/>
      <c r="K9" s="171"/>
      <c r="L9" s="171"/>
      <c r="M9" s="171"/>
    </row>
    <row r="10" spans="1:13" x14ac:dyDescent="0.2">
      <c r="A10" s="171" t="s">
        <v>668</v>
      </c>
      <c r="B10" s="172">
        <f>B8-B2</f>
        <v>815023253</v>
      </c>
      <c r="C10" s="172">
        <f t="shared" ref="C10:G10" si="2">C8-C2</f>
        <v>817481632</v>
      </c>
      <c r="D10" s="172">
        <f t="shared" si="2"/>
        <v>847802578</v>
      </c>
      <c r="E10" s="172">
        <f t="shared" si="2"/>
        <v>904726068</v>
      </c>
      <c r="F10" s="172">
        <f t="shared" si="2"/>
        <v>1026411942</v>
      </c>
      <c r="G10" s="172">
        <f t="shared" si="2"/>
        <v>1163870358</v>
      </c>
      <c r="H10" s="170">
        <f>G10-B10</f>
        <v>348847105</v>
      </c>
      <c r="I10" s="53">
        <f>H10/B10</f>
        <v>0.42802104567684035</v>
      </c>
      <c r="J10" s="171"/>
      <c r="K10" s="171"/>
      <c r="L10" s="171"/>
      <c r="M10" s="171"/>
    </row>
    <row r="11" spans="1:13" x14ac:dyDescent="0.2">
      <c r="B11" s="54">
        <f>B10/B13</f>
        <v>213245.22579801152</v>
      </c>
      <c r="C11" s="54">
        <f t="shared" ref="C11:G11" si="3">C10/C13</f>
        <v>210636.85441896418</v>
      </c>
      <c r="D11" s="54">
        <f t="shared" si="3"/>
        <v>212962.21502135141</v>
      </c>
      <c r="E11" s="54">
        <f t="shared" si="3"/>
        <v>226181.51699999999</v>
      </c>
      <c r="F11" s="54">
        <f t="shared" si="3"/>
        <v>244383.79571428572</v>
      </c>
      <c r="G11" s="54">
        <f t="shared" si="3"/>
        <v>269040.76699029125</v>
      </c>
      <c r="H11" s="54">
        <f>G11-B11</f>
        <v>55795.541192279721</v>
      </c>
      <c r="I11" s="53">
        <f>H11/B11</f>
        <v>0.26164966171448983</v>
      </c>
      <c r="J11" s="171"/>
      <c r="K11" s="171"/>
      <c r="L11" s="171"/>
      <c r="M11" s="171"/>
    </row>
    <row r="12" spans="1:13" x14ac:dyDescent="0.2">
      <c r="A12" s="172"/>
      <c r="B12" s="172"/>
      <c r="C12" s="172"/>
      <c r="D12" s="172"/>
      <c r="E12" s="172"/>
      <c r="F12" s="172"/>
      <c r="G12" s="172"/>
      <c r="J12" s="171"/>
      <c r="K12" s="171"/>
      <c r="L12" s="171"/>
      <c r="M12" s="171"/>
    </row>
    <row r="13" spans="1:13" x14ac:dyDescent="0.2">
      <c r="A13" s="168" t="s">
        <v>578</v>
      </c>
      <c r="B13" s="169">
        <v>3822</v>
      </c>
      <c r="C13" s="169">
        <v>3881</v>
      </c>
      <c r="D13" s="169">
        <v>3981</v>
      </c>
      <c r="E13" s="169">
        <v>4000</v>
      </c>
      <c r="F13" s="169">
        <v>4200</v>
      </c>
      <c r="G13" s="169">
        <v>4326</v>
      </c>
      <c r="H13" s="170">
        <f>G13-B13</f>
        <v>504</v>
      </c>
      <c r="I13" s="53">
        <f>H13/B13</f>
        <v>0.13186813186813187</v>
      </c>
      <c r="J13" s="171"/>
      <c r="K13" s="171"/>
      <c r="L13" s="171"/>
      <c r="M13" s="171"/>
    </row>
    <row r="14" spans="1:13" x14ac:dyDescent="0.2">
      <c r="A14" s="168" t="s">
        <v>7</v>
      </c>
      <c r="B14" s="173">
        <v>587717</v>
      </c>
      <c r="C14" s="173">
        <v>596857.59999999998</v>
      </c>
      <c r="D14" s="173">
        <v>601926.80000000005</v>
      </c>
      <c r="E14" s="173">
        <v>590066.9</v>
      </c>
      <c r="F14" s="174">
        <v>596306.9</v>
      </c>
      <c r="G14" s="174">
        <v>592237.6</v>
      </c>
      <c r="H14" s="170">
        <f>G14-B14</f>
        <v>4520.5999999999767</v>
      </c>
      <c r="I14" s="53">
        <f>H14/B14</f>
        <v>7.6917972425503715E-3</v>
      </c>
      <c r="J14" s="171"/>
      <c r="K14" s="171"/>
      <c r="L14" s="171"/>
      <c r="M14" s="171"/>
    </row>
    <row r="15" spans="1:13" x14ac:dyDescent="0.2">
      <c r="A15" s="168" t="s">
        <v>8</v>
      </c>
      <c r="B15" s="169">
        <v>261669374761</v>
      </c>
      <c r="C15" s="169">
        <v>285242533257</v>
      </c>
      <c r="D15" s="169">
        <v>307163126706</v>
      </c>
      <c r="E15" s="169">
        <v>348826507774</v>
      </c>
      <c r="F15" s="169">
        <v>443203570620</v>
      </c>
      <c r="G15" s="169">
        <v>474449913844</v>
      </c>
      <c r="H15" s="170">
        <f>G15-B15</f>
        <v>212780539083</v>
      </c>
      <c r="I15" s="53">
        <f>H15/B15</f>
        <v>0.81316561893170181</v>
      </c>
      <c r="J15" s="171"/>
      <c r="K15" s="171"/>
      <c r="L15" s="171"/>
      <c r="M15" s="171"/>
    </row>
    <row r="16" spans="1:13" x14ac:dyDescent="0.2">
      <c r="B16" s="175"/>
      <c r="C16" s="175"/>
      <c r="D16" s="175"/>
      <c r="E16" s="175"/>
      <c r="F16" s="175"/>
      <c r="G16" s="175"/>
      <c r="J16" s="171"/>
      <c r="K16" s="171"/>
      <c r="L16" s="171"/>
      <c r="M16" s="171"/>
    </row>
    <row r="17" spans="1:13" x14ac:dyDescent="0.2">
      <c r="A17" s="168" t="s">
        <v>617</v>
      </c>
      <c r="B17" s="169">
        <v>785008123</v>
      </c>
      <c r="C17" s="169">
        <v>855727602</v>
      </c>
      <c r="D17" s="169">
        <v>921489386</v>
      </c>
      <c r="E17" s="169">
        <v>1046479523</v>
      </c>
      <c r="F17" s="169">
        <v>1329610707</v>
      </c>
      <c r="G17" s="169">
        <v>1423349739</v>
      </c>
      <c r="H17" s="170">
        <f>G17-B17</f>
        <v>638341616</v>
      </c>
      <c r="I17" s="53">
        <f>H17/B17</f>
        <v>0.81316561866965542</v>
      </c>
      <c r="J17" s="171"/>
      <c r="K17" s="171"/>
      <c r="L17" s="171"/>
      <c r="M17" s="171"/>
    </row>
    <row r="18" spans="1:13" x14ac:dyDescent="0.2">
      <c r="A18" s="168" t="s">
        <v>612</v>
      </c>
      <c r="B18" s="169">
        <v>2276269502</v>
      </c>
      <c r="C18" s="169">
        <v>2291289291</v>
      </c>
      <c r="D18" s="169">
        <v>2322583775</v>
      </c>
      <c r="E18" s="169">
        <v>2218513949</v>
      </c>
      <c r="F18" s="169">
        <v>2201290237</v>
      </c>
      <c r="G18" s="169">
        <v>2302540548</v>
      </c>
      <c r="H18" s="170">
        <f>G18-B18</f>
        <v>26271046</v>
      </c>
      <c r="I18" s="53">
        <f>H18/B18</f>
        <v>1.1541272233765578E-2</v>
      </c>
      <c r="J18" s="171"/>
      <c r="K18" s="171"/>
      <c r="L18" s="171"/>
      <c r="M18" s="171"/>
    </row>
    <row r="19" spans="1:13" x14ac:dyDescent="0.2">
      <c r="A19" s="168"/>
      <c r="B19" s="169"/>
      <c r="C19" s="169"/>
      <c r="D19" s="169"/>
      <c r="E19" s="169"/>
      <c r="F19" s="169"/>
      <c r="G19" s="169"/>
      <c r="J19" s="171"/>
      <c r="K19" s="171"/>
      <c r="L19" s="171"/>
      <c r="M19" s="171"/>
    </row>
    <row r="20" spans="1:13" x14ac:dyDescent="0.2">
      <c r="A20" s="168" t="s">
        <v>611</v>
      </c>
      <c r="B20" s="169">
        <v>309215313</v>
      </c>
      <c r="C20" s="169">
        <v>314809565</v>
      </c>
      <c r="D20" s="169">
        <v>339089567</v>
      </c>
      <c r="E20" s="169">
        <v>350343597</v>
      </c>
      <c r="F20" s="169">
        <v>388643211</v>
      </c>
      <c r="G20" s="169">
        <v>438744005</v>
      </c>
      <c r="H20" s="170">
        <f>G20-B20</f>
        <v>129528692</v>
      </c>
      <c r="I20" s="53">
        <f>H20/B20</f>
        <v>0.41889481715286203</v>
      </c>
      <c r="J20" s="171"/>
      <c r="K20" s="171"/>
      <c r="L20" s="171"/>
      <c r="M20" s="171"/>
    </row>
    <row r="21" spans="1:13" x14ac:dyDescent="0.2">
      <c r="A21" s="168" t="s">
        <v>6</v>
      </c>
      <c r="B21" s="169">
        <v>157431468</v>
      </c>
      <c r="C21" s="169">
        <v>168251400</v>
      </c>
      <c r="D21" s="169">
        <v>167867258</v>
      </c>
      <c r="E21" s="169">
        <v>165536399</v>
      </c>
      <c r="F21" s="169">
        <v>172479112</v>
      </c>
      <c r="G21" s="169">
        <v>235688542</v>
      </c>
      <c r="H21" s="170">
        <f>G21-B21</f>
        <v>78257074</v>
      </c>
      <c r="I21" s="53">
        <f>H21/B21</f>
        <v>0.49708660532848492</v>
      </c>
      <c r="J21" s="171"/>
      <c r="K21" s="171"/>
      <c r="L21" s="171"/>
      <c r="M21" s="171"/>
    </row>
    <row r="22" spans="1:13" x14ac:dyDescent="0.2">
      <c r="J22" s="171"/>
      <c r="K22" s="171"/>
      <c r="L22" s="171"/>
      <c r="M22" s="171"/>
    </row>
    <row r="23" spans="1:13" x14ac:dyDescent="0.2">
      <c r="A23" s="168" t="s">
        <v>584</v>
      </c>
      <c r="B23" s="169">
        <v>518370151</v>
      </c>
      <c r="C23" s="169">
        <v>690795471</v>
      </c>
      <c r="D23" s="169">
        <v>927435973</v>
      </c>
      <c r="E23" s="169">
        <v>1190550358</v>
      </c>
      <c r="F23" s="169">
        <v>1593793945</v>
      </c>
      <c r="G23" s="169">
        <v>1552061747</v>
      </c>
      <c r="H23" s="170">
        <f>G23-B23</f>
        <v>1033691596</v>
      </c>
      <c r="I23" s="53">
        <f>H23/B23</f>
        <v>1.9941186698460189</v>
      </c>
      <c r="J23" s="171"/>
      <c r="K23" s="171"/>
      <c r="L23" s="171"/>
      <c r="M23" s="171"/>
    </row>
    <row r="24" spans="1:13" x14ac:dyDescent="0.2">
      <c r="J24" s="171"/>
      <c r="K24" s="171"/>
      <c r="L24" s="171"/>
      <c r="M24" s="171"/>
    </row>
    <row r="25" spans="1:13" x14ac:dyDescent="0.2">
      <c r="J25" s="171"/>
      <c r="K25" s="171"/>
      <c r="L25" s="171"/>
      <c r="M25" s="171"/>
    </row>
    <row r="26" spans="1:13" ht="16" x14ac:dyDescent="0.2">
      <c r="A26" s="176"/>
      <c r="B26" s="166" t="s">
        <v>586</v>
      </c>
      <c r="C26" s="166" t="s">
        <v>587</v>
      </c>
      <c r="D26" s="166" t="s">
        <v>588</v>
      </c>
      <c r="E26" s="166" t="s">
        <v>589</v>
      </c>
      <c r="F26" s="166" t="s">
        <v>590</v>
      </c>
      <c r="G26" s="166" t="s">
        <v>599</v>
      </c>
      <c r="J26" s="171"/>
      <c r="K26" s="171"/>
      <c r="L26" s="171"/>
      <c r="M26" s="171"/>
    </row>
    <row r="27" spans="1:13" x14ac:dyDescent="0.2">
      <c r="A27" s="168" t="s">
        <v>627</v>
      </c>
      <c r="B27" s="169">
        <v>271</v>
      </c>
      <c r="C27" s="169">
        <v>343</v>
      </c>
      <c r="D27" s="169">
        <v>352</v>
      </c>
      <c r="E27" s="169">
        <v>392</v>
      </c>
      <c r="F27" s="169">
        <v>484</v>
      </c>
      <c r="G27" s="169">
        <v>488</v>
      </c>
      <c r="H27" s="170">
        <f>G27-B27</f>
        <v>217</v>
      </c>
      <c r="I27" s="53">
        <f>H27/B27</f>
        <v>0.80073800738007384</v>
      </c>
      <c r="J27" s="171"/>
      <c r="K27" s="171"/>
      <c r="L27" s="171"/>
      <c r="M27" s="171"/>
    </row>
    <row r="28" spans="1:13" x14ac:dyDescent="0.2">
      <c r="A28" s="168" t="s">
        <v>628</v>
      </c>
      <c r="B28" s="169">
        <v>215</v>
      </c>
      <c r="C28" s="169">
        <v>215</v>
      </c>
      <c r="D28" s="169">
        <v>215</v>
      </c>
      <c r="E28" s="169">
        <v>215</v>
      </c>
      <c r="F28" s="169">
        <v>274</v>
      </c>
      <c r="G28" s="169">
        <v>359</v>
      </c>
      <c r="H28" s="170">
        <f>G28-B28</f>
        <v>144</v>
      </c>
      <c r="I28" s="53">
        <f>H28/B28</f>
        <v>0.66976744186046511</v>
      </c>
      <c r="J28" s="171"/>
      <c r="K28" s="171"/>
      <c r="L28" s="171"/>
      <c r="M28" s="171"/>
    </row>
    <row r="29" spans="1:13" x14ac:dyDescent="0.2">
      <c r="A29" s="168" t="s">
        <v>629</v>
      </c>
      <c r="B29" s="169">
        <v>56</v>
      </c>
      <c r="C29" s="169">
        <v>129</v>
      </c>
      <c r="D29" s="169">
        <v>137</v>
      </c>
      <c r="E29" s="169">
        <v>177</v>
      </c>
      <c r="F29" s="169">
        <v>210</v>
      </c>
      <c r="G29" s="169">
        <v>129</v>
      </c>
      <c r="H29" s="170">
        <f>G29-B29</f>
        <v>73</v>
      </c>
      <c r="I29" s="53">
        <f>H29/B29</f>
        <v>1.3035714285714286</v>
      </c>
      <c r="J29" s="171"/>
      <c r="K29" s="171"/>
      <c r="L29" s="171"/>
      <c r="M29" s="171"/>
    </row>
    <row r="30" spans="1:13" ht="16" x14ac:dyDescent="0.2">
      <c r="B30" s="166" t="s">
        <v>586</v>
      </c>
      <c r="C30" s="166" t="s">
        <v>587</v>
      </c>
      <c r="D30" s="166" t="s">
        <v>588</v>
      </c>
      <c r="E30" s="166" t="s">
        <v>589</v>
      </c>
      <c r="F30" s="166" t="s">
        <v>590</v>
      </c>
      <c r="G30" s="166" t="s">
        <v>599</v>
      </c>
      <c r="J30" s="171"/>
      <c r="K30" s="171"/>
      <c r="L30" s="171"/>
      <c r="M30" s="171"/>
    </row>
    <row r="31" spans="1:13" x14ac:dyDescent="0.2">
      <c r="A31" s="168" t="s">
        <v>617</v>
      </c>
      <c r="B31" s="172">
        <f>B17/1000000</f>
        <v>785.00812299999996</v>
      </c>
      <c r="C31" s="172">
        <f t="shared" ref="C31:G31" si="4">C17/1000000</f>
        <v>855.72760200000005</v>
      </c>
      <c r="D31" s="172">
        <f t="shared" si="4"/>
        <v>921.48938599999997</v>
      </c>
      <c r="E31" s="172">
        <f t="shared" si="4"/>
        <v>1046.479523</v>
      </c>
      <c r="F31" s="172">
        <f t="shared" si="4"/>
        <v>1329.610707</v>
      </c>
      <c r="G31" s="172">
        <f t="shared" si="4"/>
        <v>1423.349739</v>
      </c>
      <c r="H31" s="170">
        <f>G31-B31</f>
        <v>638.34161600000004</v>
      </c>
      <c r="I31" s="53">
        <f>H31/B31</f>
        <v>0.81316561866965553</v>
      </c>
      <c r="J31" s="171"/>
      <c r="K31" s="171"/>
      <c r="L31" s="171"/>
      <c r="M31" s="171"/>
    </row>
    <row r="32" spans="1:13" x14ac:dyDescent="0.2">
      <c r="A32" s="168" t="s">
        <v>612</v>
      </c>
      <c r="B32" s="172">
        <f>B18/1000000</f>
        <v>2276.2695020000001</v>
      </c>
      <c r="C32" s="172">
        <f t="shared" ref="C32:G32" si="5">C18/1000000</f>
        <v>2291.289291</v>
      </c>
      <c r="D32" s="172">
        <f t="shared" si="5"/>
        <v>2322.5837750000001</v>
      </c>
      <c r="E32" s="172">
        <f t="shared" si="5"/>
        <v>2218.5139490000001</v>
      </c>
      <c r="F32" s="172">
        <f t="shared" si="5"/>
        <v>2201.2902370000002</v>
      </c>
      <c r="G32" s="172">
        <f t="shared" si="5"/>
        <v>2302.5405479999999</v>
      </c>
      <c r="H32" s="170">
        <f>G32-B32</f>
        <v>26.271045999999842</v>
      </c>
      <c r="I32" s="53">
        <f>H32/B32</f>
        <v>1.1541272233765509E-2</v>
      </c>
      <c r="J32" s="171"/>
      <c r="K32" s="171"/>
      <c r="L32" s="171"/>
      <c r="M32" s="171"/>
    </row>
    <row r="33" spans="1:13" x14ac:dyDescent="0.2">
      <c r="A33" s="168"/>
      <c r="B33" s="172">
        <f>SUM(B31:B32)</f>
        <v>3061.2776250000002</v>
      </c>
      <c r="C33" s="172">
        <f t="shared" ref="C33:G33" si="6">SUM(C31:C32)</f>
        <v>3147.016893</v>
      </c>
      <c r="D33" s="172">
        <f t="shared" si="6"/>
        <v>3244.0731610000003</v>
      </c>
      <c r="E33" s="172">
        <f t="shared" si="6"/>
        <v>3264.9934720000001</v>
      </c>
      <c r="F33" s="172">
        <f t="shared" si="6"/>
        <v>3530.900944</v>
      </c>
      <c r="G33" s="172">
        <f t="shared" si="6"/>
        <v>3725.8902870000002</v>
      </c>
      <c r="H33" s="170">
        <f>G33-B33</f>
        <v>664.612662</v>
      </c>
      <c r="I33" s="53">
        <f>H33/B33</f>
        <v>0.21710303455407773</v>
      </c>
      <c r="J33" s="171"/>
      <c r="K33" s="171"/>
      <c r="L33" s="171"/>
      <c r="M33" s="171"/>
    </row>
    <row r="34" spans="1:13" x14ac:dyDescent="0.2">
      <c r="A34" s="168"/>
      <c r="J34" s="171"/>
      <c r="K34" s="171"/>
      <c r="L34" s="171"/>
      <c r="M34" s="171"/>
    </row>
    <row r="35" spans="1:13" x14ac:dyDescent="0.2">
      <c r="A35" s="168" t="s">
        <v>611</v>
      </c>
      <c r="B35" s="172">
        <f t="shared" ref="B35:G36" si="7">B20/1000000</f>
        <v>309.21531299999998</v>
      </c>
      <c r="C35" s="172">
        <f t="shared" si="7"/>
        <v>314.80956500000002</v>
      </c>
      <c r="D35" s="172">
        <f t="shared" si="7"/>
        <v>339.08956699999999</v>
      </c>
      <c r="E35" s="172">
        <f t="shared" si="7"/>
        <v>350.34359699999999</v>
      </c>
      <c r="F35" s="172">
        <f t="shared" si="7"/>
        <v>388.64321100000001</v>
      </c>
      <c r="G35" s="172">
        <f t="shared" si="7"/>
        <v>438.74400500000002</v>
      </c>
      <c r="H35" s="170">
        <f>G35-B35</f>
        <v>129.52869200000004</v>
      </c>
      <c r="I35" s="53">
        <f>H35/B35</f>
        <v>0.41889481715286214</v>
      </c>
      <c r="J35" s="171"/>
      <c r="K35" s="171"/>
      <c r="L35" s="171"/>
      <c r="M35" s="171"/>
    </row>
    <row r="36" spans="1:13" x14ac:dyDescent="0.2">
      <c r="A36" s="168" t="s">
        <v>6</v>
      </c>
      <c r="B36" s="172">
        <f t="shared" si="7"/>
        <v>157.431468</v>
      </c>
      <c r="C36" s="172">
        <f t="shared" si="7"/>
        <v>168.25139999999999</v>
      </c>
      <c r="D36" s="172">
        <f t="shared" si="7"/>
        <v>167.86725799999999</v>
      </c>
      <c r="E36" s="172">
        <f t="shared" si="7"/>
        <v>165.53639899999999</v>
      </c>
      <c r="F36" s="172">
        <f t="shared" si="7"/>
        <v>172.47911199999999</v>
      </c>
      <c r="G36" s="172">
        <f t="shared" si="7"/>
        <v>235.68854200000001</v>
      </c>
      <c r="H36" s="170">
        <f>G36-B36</f>
        <v>78.257074000000017</v>
      </c>
      <c r="I36" s="53">
        <f>H36/B36</f>
        <v>0.49708660532848503</v>
      </c>
      <c r="J36" s="171"/>
      <c r="K36" s="171"/>
      <c r="L36" s="171"/>
      <c r="M36" s="171"/>
    </row>
    <row r="37" spans="1:13" x14ac:dyDescent="0.2">
      <c r="A37" s="168"/>
      <c r="B37" s="172">
        <f>SUM(B35:B36)</f>
        <v>466.64678099999998</v>
      </c>
      <c r="C37" s="172">
        <f t="shared" ref="C37" si="8">SUM(C35:C36)</f>
        <v>483.06096500000001</v>
      </c>
      <c r="D37" s="172">
        <f t="shared" ref="D37" si="9">SUM(D35:D36)</f>
        <v>506.95682499999998</v>
      </c>
      <c r="E37" s="172">
        <f t="shared" ref="E37" si="10">SUM(E35:E36)</f>
        <v>515.87999600000001</v>
      </c>
      <c r="F37" s="172">
        <f t="shared" ref="F37" si="11">SUM(F35:F36)</f>
        <v>561.12232300000005</v>
      </c>
      <c r="G37" s="172">
        <f t="shared" ref="G37" si="12">SUM(G35:G36)</f>
        <v>674.432547</v>
      </c>
      <c r="H37" s="170">
        <f>G37-B37</f>
        <v>207.78576600000002</v>
      </c>
      <c r="I37" s="53">
        <f>H37/B37</f>
        <v>0.44527418694440762</v>
      </c>
      <c r="J37" s="171"/>
      <c r="K37" s="171"/>
      <c r="L37" s="171"/>
      <c r="M37" s="171"/>
    </row>
    <row r="38" spans="1:13" x14ac:dyDescent="0.2">
      <c r="A38" s="168"/>
      <c r="B38" s="172"/>
      <c r="C38" s="172"/>
      <c r="D38" s="172"/>
      <c r="E38" s="172"/>
      <c r="F38" s="172"/>
      <c r="G38" s="172"/>
      <c r="J38" s="171"/>
      <c r="K38" s="171"/>
      <c r="L38" s="171"/>
      <c r="M38" s="171"/>
    </row>
    <row r="39" spans="1:13" x14ac:dyDescent="0.2">
      <c r="A39" s="168"/>
      <c r="B39" s="172">
        <f>B33+B37</f>
        <v>3527.9244060000001</v>
      </c>
      <c r="C39" s="172">
        <f t="shared" ref="C39:G39" si="13">C33+C37</f>
        <v>3630.0778580000001</v>
      </c>
      <c r="D39" s="172">
        <f t="shared" si="13"/>
        <v>3751.0299860000005</v>
      </c>
      <c r="E39" s="172">
        <f t="shared" si="13"/>
        <v>3780.8734680000002</v>
      </c>
      <c r="F39" s="172">
        <f t="shared" si="13"/>
        <v>4092.023267</v>
      </c>
      <c r="G39" s="172">
        <f t="shared" si="13"/>
        <v>4400.3228340000005</v>
      </c>
      <c r="H39" s="170">
        <f>G39-B39</f>
        <v>872.39842800000042</v>
      </c>
      <c r="I39" s="53">
        <f>H39/B39</f>
        <v>0.24728376450365486</v>
      </c>
      <c r="J39" s="171"/>
      <c r="K39" s="171"/>
      <c r="L39" s="171"/>
      <c r="M39" s="171"/>
    </row>
    <row r="40" spans="1:13" x14ac:dyDescent="0.2">
      <c r="A40" s="168"/>
      <c r="B40" s="172"/>
      <c r="C40" s="172"/>
      <c r="D40" s="172"/>
      <c r="E40" s="172"/>
      <c r="F40" s="172"/>
      <c r="G40" s="172"/>
      <c r="J40" s="171"/>
      <c r="K40" s="171"/>
      <c r="L40" s="171"/>
      <c r="M40" s="171"/>
    </row>
    <row r="41" spans="1:13" x14ac:dyDescent="0.2">
      <c r="A41" s="168" t="s">
        <v>618</v>
      </c>
      <c r="B41" s="172">
        <f t="shared" ref="B41:G41" si="14">B23/1000000</f>
        <v>518.37015099999996</v>
      </c>
      <c r="C41" s="172">
        <f t="shared" si="14"/>
        <v>690.79547100000002</v>
      </c>
      <c r="D41" s="172">
        <f t="shared" si="14"/>
        <v>927.43597299999999</v>
      </c>
      <c r="E41" s="172">
        <f t="shared" si="14"/>
        <v>1190.550358</v>
      </c>
      <c r="F41" s="172">
        <f t="shared" si="14"/>
        <v>1593.7939449999999</v>
      </c>
      <c r="G41" s="172">
        <f t="shared" si="14"/>
        <v>1552.061747</v>
      </c>
      <c r="H41" s="170">
        <f>G41-B41</f>
        <v>1033.6915960000001</v>
      </c>
      <c r="I41" s="53">
        <f>H41/B41</f>
        <v>1.9941186698460194</v>
      </c>
      <c r="J41" s="171"/>
      <c r="K41" s="171"/>
      <c r="L41" s="171"/>
      <c r="M41" s="171"/>
    </row>
    <row r="42" spans="1:13" x14ac:dyDescent="0.2">
      <c r="A42" s="168"/>
      <c r="B42" s="172"/>
      <c r="C42" s="172"/>
      <c r="D42" s="172"/>
      <c r="E42" s="172"/>
      <c r="F42" s="172"/>
      <c r="G42" s="172"/>
      <c r="J42" s="171"/>
      <c r="K42" s="171"/>
      <c r="L42" s="171"/>
      <c r="M42" s="171"/>
    </row>
    <row r="43" spans="1:13" x14ac:dyDescent="0.2">
      <c r="A43" s="168"/>
      <c r="B43" s="172"/>
      <c r="C43" s="172"/>
      <c r="D43" s="172"/>
      <c r="E43" s="172"/>
      <c r="F43" s="172"/>
      <c r="G43" s="172"/>
      <c r="J43" s="171"/>
      <c r="K43" s="171"/>
      <c r="L43" s="171"/>
      <c r="M43" s="171"/>
    </row>
    <row r="44" spans="1:13" x14ac:dyDescent="0.2">
      <c r="A44" s="171" t="s">
        <v>619</v>
      </c>
      <c r="B44" s="172">
        <f>B31+B35+B41</f>
        <v>1612.5935869999998</v>
      </c>
      <c r="C44" s="172">
        <f t="shared" ref="C44:G44" si="15">C31+C35+C41</f>
        <v>1861.3326379999999</v>
      </c>
      <c r="D44" s="172">
        <f t="shared" si="15"/>
        <v>2188.0149259999998</v>
      </c>
      <c r="E44" s="172">
        <f t="shared" si="15"/>
        <v>2587.373478</v>
      </c>
      <c r="F44" s="172">
        <f t="shared" si="15"/>
        <v>3312.0478629999998</v>
      </c>
      <c r="G44" s="172">
        <f t="shared" si="15"/>
        <v>3414.155491</v>
      </c>
      <c r="H44" s="170">
        <f>G44-B44</f>
        <v>1801.5619040000001</v>
      </c>
      <c r="I44" s="53">
        <f>H44/B44</f>
        <v>1.1171828528423884</v>
      </c>
      <c r="J44" s="171"/>
      <c r="K44" s="171"/>
      <c r="L44" s="171"/>
      <c r="M44" s="171"/>
    </row>
    <row r="45" spans="1:13" x14ac:dyDescent="0.2">
      <c r="A45" s="171" t="s">
        <v>620</v>
      </c>
      <c r="B45" s="172">
        <f>B32+B36+B42</f>
        <v>2433.7009699999999</v>
      </c>
      <c r="C45" s="172">
        <f t="shared" ref="C45:G45" si="16">C32+C36+C42</f>
        <v>2459.5406910000002</v>
      </c>
      <c r="D45" s="172">
        <f t="shared" si="16"/>
        <v>2490.4510330000003</v>
      </c>
      <c r="E45" s="172">
        <f t="shared" si="16"/>
        <v>2384.0503480000002</v>
      </c>
      <c r="F45" s="172">
        <f t="shared" si="16"/>
        <v>2373.7693490000001</v>
      </c>
      <c r="G45" s="172">
        <f t="shared" si="16"/>
        <v>2538.2290899999998</v>
      </c>
      <c r="H45" s="170">
        <f>G45-B45</f>
        <v>104.52811999999994</v>
      </c>
      <c r="I45" s="53">
        <f>H45/B45</f>
        <v>4.2950272563683098E-2</v>
      </c>
      <c r="J45" s="171"/>
      <c r="K45" s="171"/>
      <c r="L45" s="171"/>
      <c r="M45" s="171"/>
    </row>
    <row r="46" spans="1:13" x14ac:dyDescent="0.2">
      <c r="A46" s="171" t="s">
        <v>621</v>
      </c>
      <c r="B46" s="172">
        <f>B44+B45</f>
        <v>4046.2945569999997</v>
      </c>
      <c r="C46" s="172">
        <f t="shared" ref="C46:G46" si="17">C44+C45</f>
        <v>4320.873329</v>
      </c>
      <c r="D46" s="172">
        <f t="shared" si="17"/>
        <v>4678.4659590000001</v>
      </c>
      <c r="E46" s="172">
        <f t="shared" si="17"/>
        <v>4971.4238260000002</v>
      </c>
      <c r="F46" s="172">
        <f t="shared" si="17"/>
        <v>5685.8172119999999</v>
      </c>
      <c r="G46" s="172">
        <f t="shared" si="17"/>
        <v>5952.3845810000003</v>
      </c>
      <c r="H46" s="170">
        <f>G46-B46</f>
        <v>1906.0900240000005</v>
      </c>
      <c r="I46" s="53">
        <f>H46/B46</f>
        <v>0.47107050590335969</v>
      </c>
      <c r="J46" s="171"/>
      <c r="K46" s="171"/>
      <c r="L46" s="171"/>
      <c r="M46" s="17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C9BDB-D376-FC4E-8E37-1623AB85969F}">
  <dimension ref="A1:F203"/>
  <sheetViews>
    <sheetView workbookViewId="0">
      <selection activeCell="F68" sqref="F68"/>
    </sheetView>
  </sheetViews>
  <sheetFormatPr baseColWidth="10" defaultColWidth="20.5" defaultRowHeight="12" x14ac:dyDescent="0.15"/>
  <cols>
    <col min="1" max="16384" width="20.5" style="141"/>
  </cols>
  <sheetData>
    <row r="1" spans="1:6" ht="13" x14ac:dyDescent="0.15">
      <c r="A1" s="146" t="s">
        <v>591</v>
      </c>
      <c r="B1" s="147"/>
      <c r="C1" s="146" t="s">
        <v>597</v>
      </c>
      <c r="D1" s="147"/>
    </row>
    <row r="2" spans="1:6" ht="26" x14ac:dyDescent="0.15">
      <c r="A2" s="148" t="s">
        <v>592</v>
      </c>
      <c r="B2" s="147"/>
      <c r="C2" s="148" t="s">
        <v>598</v>
      </c>
      <c r="D2" s="147"/>
    </row>
    <row r="3" spans="1:6" ht="13" x14ac:dyDescent="0.15">
      <c r="A3" s="149" t="s">
        <v>593</v>
      </c>
      <c r="B3" s="147"/>
      <c r="C3" s="149" t="s">
        <v>593</v>
      </c>
      <c r="D3" s="147"/>
    </row>
    <row r="4" spans="1:6" ht="26" x14ac:dyDescent="0.15">
      <c r="A4" s="149" t="s">
        <v>594</v>
      </c>
      <c r="B4" s="147"/>
      <c r="C4" s="149" t="s">
        <v>594</v>
      </c>
      <c r="D4" s="147"/>
    </row>
    <row r="5" spans="1:6" x14ac:dyDescent="0.15">
      <c r="A5" s="149"/>
      <c r="B5" s="147"/>
      <c r="C5" s="147"/>
      <c r="D5" s="147"/>
    </row>
    <row r="6" spans="1:6" ht="26" x14ac:dyDescent="0.15">
      <c r="A6" s="150" t="s">
        <v>13</v>
      </c>
      <c r="B6" s="151" t="s">
        <v>661</v>
      </c>
      <c r="C6" s="152" t="s">
        <v>662</v>
      </c>
      <c r="D6" s="152" t="s">
        <v>663</v>
      </c>
      <c r="E6" s="141" t="s">
        <v>664</v>
      </c>
      <c r="F6" s="141" t="s">
        <v>672</v>
      </c>
    </row>
    <row r="7" spans="1:6" ht="13" x14ac:dyDescent="0.15">
      <c r="A7" s="153" t="s">
        <v>14</v>
      </c>
      <c r="B7" s="154">
        <v>1627673</v>
      </c>
      <c r="C7" s="155">
        <v>2364.395</v>
      </c>
      <c r="D7" s="154">
        <v>2212179</v>
      </c>
      <c r="E7" s="142">
        <f>B7-D7</f>
        <v>-584506</v>
      </c>
      <c r="F7" s="143">
        <f>E7/C7</f>
        <v>-247.21165456702454</v>
      </c>
    </row>
    <row r="8" spans="1:6" ht="13" x14ac:dyDescent="0.15">
      <c r="A8" s="153" t="s">
        <v>15</v>
      </c>
      <c r="B8" s="154">
        <v>1942040</v>
      </c>
      <c r="C8" s="155">
        <v>2792.6010000000001</v>
      </c>
      <c r="D8" s="154">
        <v>2639436</v>
      </c>
      <c r="E8" s="142">
        <f t="shared" ref="E8:E71" si="0">B8-D8</f>
        <v>-697396</v>
      </c>
      <c r="F8" s="143">
        <f t="shared" ref="F8:F71" si="1">E8/C8</f>
        <v>-249.72991129058536</v>
      </c>
    </row>
    <row r="9" spans="1:6" ht="13" x14ac:dyDescent="0.15">
      <c r="A9" s="153" t="s">
        <v>16</v>
      </c>
      <c r="B9" s="154">
        <v>0</v>
      </c>
      <c r="C9" s="156">
        <v>380.41</v>
      </c>
      <c r="D9" s="154">
        <v>0</v>
      </c>
      <c r="E9" s="142">
        <f t="shared" si="0"/>
        <v>0</v>
      </c>
      <c r="F9" s="143">
        <f t="shared" si="1"/>
        <v>0</v>
      </c>
    </row>
    <row r="10" spans="1:6" ht="13" x14ac:dyDescent="0.15">
      <c r="A10" s="153" t="s">
        <v>17</v>
      </c>
      <c r="B10" s="154">
        <v>1470231</v>
      </c>
      <c r="C10" s="155">
        <v>3296.3209999999999</v>
      </c>
      <c r="D10" s="154">
        <v>1998198</v>
      </c>
      <c r="E10" s="142">
        <f t="shared" si="0"/>
        <v>-527967</v>
      </c>
      <c r="F10" s="143">
        <f t="shared" si="1"/>
        <v>-160.16856368053962</v>
      </c>
    </row>
    <row r="11" spans="1:6" ht="13" x14ac:dyDescent="0.15">
      <c r="A11" s="153" t="s">
        <v>18</v>
      </c>
      <c r="B11" s="154">
        <v>913513</v>
      </c>
      <c r="C11" s="155">
        <v>2739.9209999999998</v>
      </c>
      <c r="D11" s="154">
        <v>1241559</v>
      </c>
      <c r="E11" s="142">
        <f t="shared" si="0"/>
        <v>-328046</v>
      </c>
      <c r="F11" s="143">
        <f t="shared" si="1"/>
        <v>-119.72826953769835</v>
      </c>
    </row>
    <row r="12" spans="1:6" ht="13" x14ac:dyDescent="0.15">
      <c r="A12" s="153" t="s">
        <v>19</v>
      </c>
      <c r="B12" s="154">
        <v>81268</v>
      </c>
      <c r="C12" s="156">
        <v>289.875</v>
      </c>
      <c r="D12" s="154">
        <v>110452</v>
      </c>
      <c r="E12" s="142">
        <f t="shared" si="0"/>
        <v>-29184</v>
      </c>
      <c r="F12" s="143">
        <f t="shared" si="1"/>
        <v>-100.67787839586029</v>
      </c>
    </row>
    <row r="13" spans="1:6" ht="13" x14ac:dyDescent="0.15">
      <c r="A13" s="153" t="s">
        <v>20</v>
      </c>
      <c r="B13" s="154">
        <v>675907</v>
      </c>
      <c r="C13" s="156">
        <v>883.48400000000004</v>
      </c>
      <c r="D13" s="154">
        <v>918629</v>
      </c>
      <c r="E13" s="142">
        <f t="shared" si="0"/>
        <v>-242722</v>
      </c>
      <c r="F13" s="143">
        <f t="shared" si="1"/>
        <v>-274.73276256276284</v>
      </c>
    </row>
    <row r="14" spans="1:6" ht="13" x14ac:dyDescent="0.15">
      <c r="A14" s="153" t="s">
        <v>21</v>
      </c>
      <c r="B14" s="154">
        <v>70343</v>
      </c>
      <c r="C14" s="156">
        <v>647.26199999999994</v>
      </c>
      <c r="D14" s="154">
        <v>95603</v>
      </c>
      <c r="E14" s="142">
        <f t="shared" si="0"/>
        <v>-25260</v>
      </c>
      <c r="F14" s="143">
        <f t="shared" si="1"/>
        <v>-39.025927676891278</v>
      </c>
    </row>
    <row r="15" spans="1:6" ht="13" x14ac:dyDescent="0.15">
      <c r="A15" s="153" t="s">
        <v>22</v>
      </c>
      <c r="B15" s="154">
        <v>1518630</v>
      </c>
      <c r="C15" s="155">
        <v>2411.8809999999999</v>
      </c>
      <c r="D15" s="154">
        <v>2063977</v>
      </c>
      <c r="E15" s="142">
        <f t="shared" si="0"/>
        <v>-545347</v>
      </c>
      <c r="F15" s="143">
        <f t="shared" si="1"/>
        <v>-226.1085849592082</v>
      </c>
    </row>
    <row r="16" spans="1:6" ht="13" x14ac:dyDescent="0.15">
      <c r="A16" s="153" t="s">
        <v>23</v>
      </c>
      <c r="B16" s="154">
        <v>2486573</v>
      </c>
      <c r="C16" s="155">
        <v>4439.0569999999998</v>
      </c>
      <c r="D16" s="154">
        <v>3379512</v>
      </c>
      <c r="E16" s="142">
        <f t="shared" si="0"/>
        <v>-892939</v>
      </c>
      <c r="F16" s="143">
        <f t="shared" si="1"/>
        <v>-201.1551101957015</v>
      </c>
    </row>
    <row r="17" spans="1:6" ht="13" x14ac:dyDescent="0.15">
      <c r="A17" s="153" t="s">
        <v>24</v>
      </c>
      <c r="B17" s="154">
        <v>1024390</v>
      </c>
      <c r="C17" s="155">
        <v>1687.1859999999999</v>
      </c>
      <c r="D17" s="154">
        <v>1392253</v>
      </c>
      <c r="E17" s="142">
        <f t="shared" si="0"/>
        <v>-367863</v>
      </c>
      <c r="F17" s="143">
        <f t="shared" si="1"/>
        <v>-218.03345926293841</v>
      </c>
    </row>
    <row r="18" spans="1:6" ht="13" x14ac:dyDescent="0.15">
      <c r="A18" s="153" t="s">
        <v>25</v>
      </c>
      <c r="B18" s="154">
        <v>696</v>
      </c>
      <c r="C18" s="155">
        <v>1484.1210000000001</v>
      </c>
      <c r="D18" s="154">
        <v>946</v>
      </c>
      <c r="E18" s="142">
        <f t="shared" si="0"/>
        <v>-250</v>
      </c>
      <c r="F18" s="143">
        <f t="shared" si="1"/>
        <v>-0.1684498770652797</v>
      </c>
    </row>
    <row r="19" spans="1:6" ht="13" x14ac:dyDescent="0.15">
      <c r="A19" s="153" t="s">
        <v>26</v>
      </c>
      <c r="B19" s="154">
        <v>1485572</v>
      </c>
      <c r="C19" s="155">
        <v>2161.3449999999998</v>
      </c>
      <c r="D19" s="154">
        <v>2019048</v>
      </c>
      <c r="E19" s="142">
        <f t="shared" si="0"/>
        <v>-533476</v>
      </c>
      <c r="F19" s="143">
        <f t="shared" si="1"/>
        <v>-246.82593477672469</v>
      </c>
    </row>
    <row r="20" spans="1:6" ht="13" x14ac:dyDescent="0.15">
      <c r="A20" s="153" t="s">
        <v>27</v>
      </c>
      <c r="B20" s="154">
        <v>81476</v>
      </c>
      <c r="C20" s="156">
        <v>501.52699999999999</v>
      </c>
      <c r="D20" s="154">
        <v>110735</v>
      </c>
      <c r="E20" s="142">
        <f t="shared" si="0"/>
        <v>-29259</v>
      </c>
      <c r="F20" s="143">
        <f t="shared" si="1"/>
        <v>-58.339830158695349</v>
      </c>
    </row>
    <row r="21" spans="1:6" ht="13" x14ac:dyDescent="0.15">
      <c r="A21" s="153" t="s">
        <v>28</v>
      </c>
      <c r="B21" s="154">
        <v>356812</v>
      </c>
      <c r="C21" s="156">
        <v>874.84100000000001</v>
      </c>
      <c r="D21" s="154">
        <v>484945</v>
      </c>
      <c r="E21" s="142">
        <f t="shared" si="0"/>
        <v>-128133</v>
      </c>
      <c r="F21" s="143">
        <f t="shared" si="1"/>
        <v>-146.46432894663144</v>
      </c>
    </row>
    <row r="22" spans="1:6" ht="13" x14ac:dyDescent="0.15">
      <c r="A22" s="153" t="s">
        <v>29</v>
      </c>
      <c r="B22" s="154">
        <v>12967982</v>
      </c>
      <c r="C22" s="155">
        <v>18859.797999999999</v>
      </c>
      <c r="D22" s="154">
        <v>17624844</v>
      </c>
      <c r="E22" s="142">
        <f t="shared" si="0"/>
        <v>-4656862</v>
      </c>
      <c r="F22" s="143">
        <f t="shared" si="1"/>
        <v>-246.92003594100001</v>
      </c>
    </row>
    <row r="23" spans="1:6" ht="13" x14ac:dyDescent="0.15">
      <c r="A23" s="153" t="s">
        <v>30</v>
      </c>
      <c r="B23" s="154">
        <v>1243079</v>
      </c>
      <c r="C23" s="155">
        <v>2242.5390000000002</v>
      </c>
      <c r="D23" s="154">
        <v>1689475</v>
      </c>
      <c r="E23" s="142">
        <f t="shared" si="0"/>
        <v>-446396</v>
      </c>
      <c r="F23" s="143">
        <f t="shared" si="1"/>
        <v>-199.05829954350847</v>
      </c>
    </row>
    <row r="24" spans="1:6" ht="26" x14ac:dyDescent="0.15">
      <c r="A24" s="153" t="s">
        <v>31</v>
      </c>
      <c r="B24" s="154">
        <v>2250502</v>
      </c>
      <c r="C24" s="155">
        <v>4495.8509999999997</v>
      </c>
      <c r="D24" s="154">
        <v>3058668</v>
      </c>
      <c r="E24" s="142">
        <f t="shared" si="0"/>
        <v>-808166</v>
      </c>
      <c r="F24" s="143">
        <f t="shared" si="1"/>
        <v>-179.7581814877762</v>
      </c>
    </row>
    <row r="25" spans="1:6" ht="13" x14ac:dyDescent="0.15">
      <c r="A25" s="153" t="s">
        <v>32</v>
      </c>
      <c r="B25" s="154">
        <v>1161699</v>
      </c>
      <c r="C25" s="155">
        <v>2558.009</v>
      </c>
      <c r="D25" s="154">
        <v>1578871</v>
      </c>
      <c r="E25" s="142">
        <f t="shared" si="0"/>
        <v>-417172</v>
      </c>
      <c r="F25" s="143">
        <f t="shared" si="1"/>
        <v>-163.08464903759133</v>
      </c>
    </row>
    <row r="26" spans="1:6" ht="13" x14ac:dyDescent="0.15">
      <c r="A26" s="153" t="s">
        <v>33</v>
      </c>
      <c r="B26" s="154">
        <v>1307745</v>
      </c>
      <c r="C26" s="155">
        <v>2673.4</v>
      </c>
      <c r="D26" s="154">
        <v>1777362</v>
      </c>
      <c r="E26" s="142">
        <f t="shared" si="0"/>
        <v>-469617</v>
      </c>
      <c r="F26" s="143">
        <f t="shared" si="1"/>
        <v>-175.66282636343232</v>
      </c>
    </row>
    <row r="27" spans="1:6" ht="13" x14ac:dyDescent="0.15">
      <c r="A27" s="153" t="s">
        <v>34</v>
      </c>
      <c r="B27" s="154">
        <v>828372</v>
      </c>
      <c r="C27" s="155">
        <v>1065.1189999999999</v>
      </c>
      <c r="D27" s="154">
        <v>1125844</v>
      </c>
      <c r="E27" s="142">
        <f t="shared" si="0"/>
        <v>-297472</v>
      </c>
      <c r="F27" s="143">
        <f t="shared" si="1"/>
        <v>-279.28522540673862</v>
      </c>
    </row>
    <row r="28" spans="1:6" ht="13" x14ac:dyDescent="0.15">
      <c r="A28" s="153" t="s">
        <v>35</v>
      </c>
      <c r="B28" s="154">
        <v>1248044</v>
      </c>
      <c r="C28" s="155">
        <v>1527.81</v>
      </c>
      <c r="D28" s="154">
        <v>1696223</v>
      </c>
      <c r="E28" s="142">
        <f t="shared" si="0"/>
        <v>-448179</v>
      </c>
      <c r="F28" s="143">
        <f t="shared" si="1"/>
        <v>-293.34734031064073</v>
      </c>
    </row>
    <row r="29" spans="1:6" ht="13" x14ac:dyDescent="0.15">
      <c r="A29" s="153" t="s">
        <v>36</v>
      </c>
      <c r="B29" s="154">
        <v>1971176</v>
      </c>
      <c r="C29" s="155">
        <v>2330.0619999999999</v>
      </c>
      <c r="D29" s="154">
        <v>2679035</v>
      </c>
      <c r="E29" s="142">
        <f t="shared" si="0"/>
        <v>-707859</v>
      </c>
      <c r="F29" s="143">
        <f t="shared" si="1"/>
        <v>-303.79406213225229</v>
      </c>
    </row>
    <row r="30" spans="1:6" ht="13" x14ac:dyDescent="0.15">
      <c r="A30" s="153" t="s">
        <v>37</v>
      </c>
      <c r="B30" s="154">
        <v>6232353</v>
      </c>
      <c r="C30" s="155">
        <v>11688.991</v>
      </c>
      <c r="D30" s="154">
        <v>8470419</v>
      </c>
      <c r="E30" s="142">
        <f t="shared" si="0"/>
        <v>-2238066</v>
      </c>
      <c r="F30" s="143">
        <f t="shared" si="1"/>
        <v>-191.46785210117793</v>
      </c>
    </row>
    <row r="31" spans="1:6" ht="13" x14ac:dyDescent="0.15">
      <c r="A31" s="153" t="s">
        <v>38</v>
      </c>
      <c r="B31" s="154">
        <v>125179</v>
      </c>
      <c r="C31" s="156">
        <v>478.63499999999999</v>
      </c>
      <c r="D31" s="154">
        <v>170132</v>
      </c>
      <c r="E31" s="142">
        <f t="shared" si="0"/>
        <v>-44953</v>
      </c>
      <c r="F31" s="143">
        <f t="shared" si="1"/>
        <v>-93.91916596153645</v>
      </c>
    </row>
    <row r="32" spans="1:6" ht="13" x14ac:dyDescent="0.15">
      <c r="A32" s="153" t="s">
        <v>39</v>
      </c>
      <c r="B32" s="154">
        <v>1708440</v>
      </c>
      <c r="C32" s="155">
        <v>1955.8630000000001</v>
      </c>
      <c r="D32" s="154">
        <v>2321949</v>
      </c>
      <c r="E32" s="142">
        <f t="shared" si="0"/>
        <v>-613509</v>
      </c>
      <c r="F32" s="143">
        <f t="shared" si="1"/>
        <v>-313.6768781862533</v>
      </c>
    </row>
    <row r="33" spans="1:6" ht="13" x14ac:dyDescent="0.15">
      <c r="A33" s="153" t="s">
        <v>40</v>
      </c>
      <c r="B33" s="154">
        <v>1381934</v>
      </c>
      <c r="C33" s="155">
        <v>1663.4059999999999</v>
      </c>
      <c r="D33" s="154">
        <v>1878193</v>
      </c>
      <c r="E33" s="142">
        <f t="shared" si="0"/>
        <v>-496259</v>
      </c>
      <c r="F33" s="143">
        <f t="shared" si="1"/>
        <v>-298.33907055763899</v>
      </c>
    </row>
    <row r="34" spans="1:6" ht="13" x14ac:dyDescent="0.15">
      <c r="A34" s="153" t="s">
        <v>41</v>
      </c>
      <c r="B34" s="154">
        <v>1715778</v>
      </c>
      <c r="C34" s="155">
        <v>2744.047</v>
      </c>
      <c r="D34" s="154">
        <v>2331922</v>
      </c>
      <c r="E34" s="142">
        <f t="shared" si="0"/>
        <v>-616144</v>
      </c>
      <c r="F34" s="143">
        <f t="shared" si="1"/>
        <v>-224.53842809543713</v>
      </c>
    </row>
    <row r="35" spans="1:6" ht="13" x14ac:dyDescent="0.15">
      <c r="A35" s="153" t="s">
        <v>42</v>
      </c>
      <c r="B35" s="154">
        <v>3878892</v>
      </c>
      <c r="C35" s="155">
        <v>4714.8019999999997</v>
      </c>
      <c r="D35" s="154">
        <v>5271820</v>
      </c>
      <c r="E35" s="142">
        <f t="shared" si="0"/>
        <v>-1392928</v>
      </c>
      <c r="F35" s="143">
        <f t="shared" si="1"/>
        <v>-295.43722090556508</v>
      </c>
    </row>
    <row r="36" spans="1:6" ht="26" x14ac:dyDescent="0.15">
      <c r="A36" s="153" t="s">
        <v>43</v>
      </c>
      <c r="B36" s="154">
        <v>468881</v>
      </c>
      <c r="C36" s="155">
        <v>1175.32</v>
      </c>
      <c r="D36" s="154">
        <v>637258</v>
      </c>
      <c r="E36" s="142">
        <f t="shared" si="0"/>
        <v>-168377</v>
      </c>
      <c r="F36" s="143">
        <f t="shared" si="1"/>
        <v>-143.26055882653236</v>
      </c>
    </row>
    <row r="37" spans="1:6" ht="13" x14ac:dyDescent="0.15">
      <c r="A37" s="153" t="s">
        <v>44</v>
      </c>
      <c r="B37" s="154">
        <v>524589</v>
      </c>
      <c r="C37" s="156">
        <v>637.10799999999995</v>
      </c>
      <c r="D37" s="154">
        <v>712971</v>
      </c>
      <c r="E37" s="142">
        <f t="shared" si="0"/>
        <v>-188382</v>
      </c>
      <c r="F37" s="143">
        <f t="shared" si="1"/>
        <v>-295.68299252246089</v>
      </c>
    </row>
    <row r="38" spans="1:6" ht="13" x14ac:dyDescent="0.15">
      <c r="A38" s="153" t="s">
        <v>45</v>
      </c>
      <c r="B38" s="154">
        <v>1117181</v>
      </c>
      <c r="C38" s="155">
        <v>1645.0250000000001</v>
      </c>
      <c r="D38" s="154">
        <v>1518365</v>
      </c>
      <c r="E38" s="142">
        <f t="shared" si="0"/>
        <v>-401184</v>
      </c>
      <c r="F38" s="143">
        <f t="shared" si="1"/>
        <v>-243.87714472424429</v>
      </c>
    </row>
    <row r="39" spans="1:6" ht="13" x14ac:dyDescent="0.15">
      <c r="A39" s="153" t="s">
        <v>46</v>
      </c>
      <c r="B39" s="154">
        <v>2152836</v>
      </c>
      <c r="C39" s="155">
        <v>3532.13</v>
      </c>
      <c r="D39" s="154">
        <v>2925930</v>
      </c>
      <c r="E39" s="142">
        <f t="shared" si="0"/>
        <v>-773094</v>
      </c>
      <c r="F39" s="143">
        <f t="shared" si="1"/>
        <v>-218.87472997879465</v>
      </c>
    </row>
    <row r="40" spans="1:6" ht="13" x14ac:dyDescent="0.15">
      <c r="A40" s="153" t="s">
        <v>47</v>
      </c>
      <c r="B40" s="154">
        <v>1556598</v>
      </c>
      <c r="C40" s="155">
        <v>1994.223</v>
      </c>
      <c r="D40" s="154">
        <v>2115580</v>
      </c>
      <c r="E40" s="142">
        <f t="shared" si="0"/>
        <v>-558982</v>
      </c>
      <c r="F40" s="143">
        <f t="shared" si="1"/>
        <v>-280.30064842296974</v>
      </c>
    </row>
    <row r="41" spans="1:6" ht="13" x14ac:dyDescent="0.15">
      <c r="A41" s="153" t="s">
        <v>48</v>
      </c>
      <c r="B41" s="154">
        <v>395511</v>
      </c>
      <c r="C41" s="156">
        <v>518.70799999999997</v>
      </c>
      <c r="D41" s="154">
        <v>537540</v>
      </c>
      <c r="E41" s="142">
        <f t="shared" si="0"/>
        <v>-142029</v>
      </c>
      <c r="F41" s="143">
        <f t="shared" si="1"/>
        <v>-273.81301233063692</v>
      </c>
    </row>
    <row r="42" spans="1:6" ht="13" x14ac:dyDescent="0.15">
      <c r="A42" s="153" t="s">
        <v>49</v>
      </c>
      <c r="B42" s="154">
        <v>5150117</v>
      </c>
      <c r="C42" s="155">
        <v>7536.27</v>
      </c>
      <c r="D42" s="154">
        <v>6999547</v>
      </c>
      <c r="E42" s="142">
        <f t="shared" si="0"/>
        <v>-1849430</v>
      </c>
      <c r="F42" s="143">
        <f t="shared" si="1"/>
        <v>-245.40389343800049</v>
      </c>
    </row>
    <row r="43" spans="1:6" ht="13" x14ac:dyDescent="0.15">
      <c r="A43" s="153" t="s">
        <v>50</v>
      </c>
      <c r="B43" s="154">
        <v>2768758</v>
      </c>
      <c r="C43" s="155">
        <v>4675.7839999999997</v>
      </c>
      <c r="D43" s="154">
        <v>3763031</v>
      </c>
      <c r="E43" s="142">
        <f t="shared" si="0"/>
        <v>-994273</v>
      </c>
      <c r="F43" s="143">
        <f t="shared" si="1"/>
        <v>-212.6430562232986</v>
      </c>
    </row>
    <row r="44" spans="1:6" ht="13" x14ac:dyDescent="0.15">
      <c r="A44" s="153" t="s">
        <v>51</v>
      </c>
      <c r="B44" s="154">
        <v>1844826</v>
      </c>
      <c r="C44" s="155">
        <v>2482.1799999999998</v>
      </c>
      <c r="D44" s="154">
        <v>2507311</v>
      </c>
      <c r="E44" s="142">
        <f t="shared" si="0"/>
        <v>-662485</v>
      </c>
      <c r="F44" s="143">
        <f t="shared" si="1"/>
        <v>-266.89643780870045</v>
      </c>
    </row>
    <row r="45" spans="1:6" ht="13" x14ac:dyDescent="0.15">
      <c r="A45" s="153" t="s">
        <v>52</v>
      </c>
      <c r="B45" s="154">
        <v>749676</v>
      </c>
      <c r="C45" s="155">
        <v>1365.5319999999999</v>
      </c>
      <c r="D45" s="154">
        <v>1018888</v>
      </c>
      <c r="E45" s="142">
        <f t="shared" si="0"/>
        <v>-269212</v>
      </c>
      <c r="F45" s="143">
        <f t="shared" si="1"/>
        <v>-197.14807122791703</v>
      </c>
    </row>
    <row r="46" spans="1:6" ht="13" x14ac:dyDescent="0.15">
      <c r="A46" s="153" t="s">
        <v>53</v>
      </c>
      <c r="B46" s="154">
        <v>132415</v>
      </c>
      <c r="C46" s="155">
        <v>3391.1750000000002</v>
      </c>
      <c r="D46" s="154">
        <v>179967</v>
      </c>
      <c r="E46" s="142">
        <f t="shared" si="0"/>
        <v>-47552</v>
      </c>
      <c r="F46" s="143">
        <f t="shared" si="1"/>
        <v>-14.022278413824116</v>
      </c>
    </row>
    <row r="47" spans="1:6" ht="13" x14ac:dyDescent="0.15">
      <c r="A47" s="153" t="s">
        <v>54</v>
      </c>
      <c r="B47" s="154">
        <v>837665</v>
      </c>
      <c r="C47" s="155">
        <v>2739.9</v>
      </c>
      <c r="D47" s="154">
        <v>1138474</v>
      </c>
      <c r="E47" s="142">
        <f t="shared" si="0"/>
        <v>-300809</v>
      </c>
      <c r="F47" s="143">
        <f t="shared" si="1"/>
        <v>-109.78831344209642</v>
      </c>
    </row>
    <row r="48" spans="1:6" ht="13" x14ac:dyDescent="0.15">
      <c r="A48" s="153" t="s">
        <v>55</v>
      </c>
      <c r="B48" s="154">
        <v>1453112</v>
      </c>
      <c r="C48" s="155">
        <v>3055.7020000000002</v>
      </c>
      <c r="D48" s="154">
        <v>1974931</v>
      </c>
      <c r="E48" s="142">
        <f t="shared" si="0"/>
        <v>-521819</v>
      </c>
      <c r="F48" s="143">
        <f t="shared" si="1"/>
        <v>-170.76894278303314</v>
      </c>
    </row>
    <row r="49" spans="1:6" ht="13" x14ac:dyDescent="0.15">
      <c r="A49" s="153" t="s">
        <v>56</v>
      </c>
      <c r="B49" s="154">
        <v>1004375</v>
      </c>
      <c r="C49" s="155">
        <v>1215.971</v>
      </c>
      <c r="D49" s="154">
        <v>1365051</v>
      </c>
      <c r="E49" s="142">
        <f t="shared" si="0"/>
        <v>-360676</v>
      </c>
      <c r="F49" s="143">
        <f t="shared" si="1"/>
        <v>-296.61562652398783</v>
      </c>
    </row>
    <row r="50" spans="1:6" ht="13" x14ac:dyDescent="0.15">
      <c r="A50" s="153" t="s">
        <v>57</v>
      </c>
      <c r="B50" s="154">
        <v>784675</v>
      </c>
      <c r="C50" s="156">
        <v>892.06299999999999</v>
      </c>
      <c r="D50" s="154">
        <v>1066455</v>
      </c>
      <c r="E50" s="142">
        <f t="shared" si="0"/>
        <v>-281780</v>
      </c>
      <c r="F50" s="143">
        <f t="shared" si="1"/>
        <v>-315.87455146105151</v>
      </c>
    </row>
    <row r="51" spans="1:6" ht="13" x14ac:dyDescent="0.15">
      <c r="A51" s="153" t="s">
        <v>58</v>
      </c>
      <c r="B51" s="154">
        <v>766976</v>
      </c>
      <c r="C51" s="155">
        <v>1567.0650000000001</v>
      </c>
      <c r="D51" s="154">
        <v>1042400</v>
      </c>
      <c r="E51" s="142">
        <f t="shared" si="0"/>
        <v>-275424</v>
      </c>
      <c r="F51" s="143">
        <f t="shared" si="1"/>
        <v>-175.75786581922256</v>
      </c>
    </row>
    <row r="52" spans="1:6" ht="13" x14ac:dyDescent="0.15">
      <c r="A52" s="153" t="s">
        <v>59</v>
      </c>
      <c r="B52" s="154">
        <v>6049348</v>
      </c>
      <c r="C52" s="155">
        <v>9938.8189999999995</v>
      </c>
      <c r="D52" s="154">
        <v>8221697</v>
      </c>
      <c r="E52" s="142">
        <f t="shared" si="0"/>
        <v>-2172349</v>
      </c>
      <c r="F52" s="143">
        <f t="shared" si="1"/>
        <v>-218.57214624795967</v>
      </c>
    </row>
    <row r="53" spans="1:6" ht="26" x14ac:dyDescent="0.15">
      <c r="A53" s="153" t="s">
        <v>60</v>
      </c>
      <c r="B53" s="154">
        <v>215298</v>
      </c>
      <c r="C53" s="156">
        <v>515.822</v>
      </c>
      <c r="D53" s="154">
        <v>292613</v>
      </c>
      <c r="E53" s="142">
        <f t="shared" si="0"/>
        <v>-77315</v>
      </c>
      <c r="F53" s="143">
        <f t="shared" si="1"/>
        <v>-149.88697651515446</v>
      </c>
    </row>
    <row r="54" spans="1:6" ht="13" x14ac:dyDescent="0.15">
      <c r="A54" s="153" t="s">
        <v>61</v>
      </c>
      <c r="B54" s="154">
        <v>67490</v>
      </c>
      <c r="C54" s="156">
        <v>767.923</v>
      </c>
      <c r="D54" s="154">
        <v>91725</v>
      </c>
      <c r="E54" s="142">
        <f t="shared" si="0"/>
        <v>-24235</v>
      </c>
      <c r="F54" s="143">
        <f t="shared" si="1"/>
        <v>-31.559153717234672</v>
      </c>
    </row>
    <row r="55" spans="1:6" ht="26" x14ac:dyDescent="0.15">
      <c r="A55" s="153" t="s">
        <v>62</v>
      </c>
      <c r="B55" s="154">
        <v>88648</v>
      </c>
      <c r="C55" s="156">
        <v>446.108</v>
      </c>
      <c r="D55" s="154">
        <v>120483</v>
      </c>
      <c r="E55" s="142">
        <f t="shared" si="0"/>
        <v>-31835</v>
      </c>
      <c r="F55" s="143">
        <f t="shared" si="1"/>
        <v>-71.361643368870318</v>
      </c>
    </row>
    <row r="56" spans="1:6" ht="13" x14ac:dyDescent="0.15">
      <c r="A56" s="153" t="s">
        <v>63</v>
      </c>
      <c r="B56" s="154">
        <v>1035141</v>
      </c>
      <c r="C56" s="155">
        <v>1607.152</v>
      </c>
      <c r="D56" s="154">
        <v>1406864</v>
      </c>
      <c r="E56" s="142">
        <f t="shared" si="0"/>
        <v>-371723</v>
      </c>
      <c r="F56" s="143">
        <f t="shared" si="1"/>
        <v>-231.29299531096001</v>
      </c>
    </row>
    <row r="57" spans="1:6" ht="26" x14ac:dyDescent="0.15">
      <c r="A57" s="153" t="s">
        <v>64</v>
      </c>
      <c r="B57" s="154">
        <v>1023480</v>
      </c>
      <c r="C57" s="155">
        <v>2275.6170000000002</v>
      </c>
      <c r="D57" s="154">
        <v>1391016</v>
      </c>
      <c r="E57" s="142">
        <f t="shared" si="0"/>
        <v>-367536</v>
      </c>
      <c r="F57" s="143">
        <f t="shared" si="1"/>
        <v>-161.51048265151823</v>
      </c>
    </row>
    <row r="58" spans="1:6" ht="13" x14ac:dyDescent="0.15">
      <c r="A58" s="153" t="s">
        <v>65</v>
      </c>
      <c r="B58" s="154">
        <v>748762</v>
      </c>
      <c r="C58" s="156">
        <v>842.14599999999996</v>
      </c>
      <c r="D58" s="154">
        <v>1017646</v>
      </c>
      <c r="E58" s="142">
        <f t="shared" si="0"/>
        <v>-268884</v>
      </c>
      <c r="F58" s="143">
        <f t="shared" si="1"/>
        <v>-319.28430462176397</v>
      </c>
    </row>
    <row r="59" spans="1:6" ht="13" x14ac:dyDescent="0.15">
      <c r="A59" s="153" t="s">
        <v>66</v>
      </c>
      <c r="B59" s="154">
        <v>243728</v>
      </c>
      <c r="C59" s="156">
        <v>911.66399999999999</v>
      </c>
      <c r="D59" s="154">
        <v>331252</v>
      </c>
      <c r="E59" s="142">
        <f t="shared" si="0"/>
        <v>-87524</v>
      </c>
      <c r="F59" s="143">
        <f t="shared" si="1"/>
        <v>-96.004668386598567</v>
      </c>
    </row>
    <row r="60" spans="1:6" ht="26" x14ac:dyDescent="0.15">
      <c r="A60" s="153" t="s">
        <v>67</v>
      </c>
      <c r="B60" s="154">
        <v>116825</v>
      </c>
      <c r="C60" s="155">
        <v>2189.5520000000001</v>
      </c>
      <c r="D60" s="154">
        <v>158778</v>
      </c>
      <c r="E60" s="142">
        <f t="shared" si="0"/>
        <v>-41953</v>
      </c>
      <c r="F60" s="143">
        <f t="shared" si="1"/>
        <v>-19.160540603739943</v>
      </c>
    </row>
    <row r="61" spans="1:6" ht="13" x14ac:dyDescent="0.15">
      <c r="A61" s="153" t="s">
        <v>68</v>
      </c>
      <c r="B61" s="154">
        <v>1263938</v>
      </c>
      <c r="C61" s="155">
        <v>1930.913</v>
      </c>
      <c r="D61" s="154">
        <v>1717823</v>
      </c>
      <c r="E61" s="142">
        <f t="shared" si="0"/>
        <v>-453885</v>
      </c>
      <c r="F61" s="143">
        <f t="shared" si="1"/>
        <v>-235.06237722776737</v>
      </c>
    </row>
    <row r="62" spans="1:6" ht="13" x14ac:dyDescent="0.15">
      <c r="A62" s="153" t="s">
        <v>69</v>
      </c>
      <c r="B62" s="154">
        <v>275487</v>
      </c>
      <c r="C62" s="156">
        <v>500.37299999999999</v>
      </c>
      <c r="D62" s="154">
        <v>374415</v>
      </c>
      <c r="E62" s="142">
        <f t="shared" si="0"/>
        <v>-98928</v>
      </c>
      <c r="F62" s="143">
        <f t="shared" si="1"/>
        <v>-197.70850945194886</v>
      </c>
    </row>
    <row r="63" spans="1:6" ht="13" x14ac:dyDescent="0.15">
      <c r="A63" s="153" t="s">
        <v>70</v>
      </c>
      <c r="B63" s="154">
        <v>18548314</v>
      </c>
      <c r="C63" s="155">
        <v>37791.707999999999</v>
      </c>
      <c r="D63" s="154">
        <v>25209099</v>
      </c>
      <c r="E63" s="142">
        <f t="shared" si="0"/>
        <v>-6660785</v>
      </c>
      <c r="F63" s="143">
        <f t="shared" si="1"/>
        <v>-176.24990646096228</v>
      </c>
    </row>
    <row r="64" spans="1:6" ht="13" x14ac:dyDescent="0.15">
      <c r="A64" s="153" t="s">
        <v>71</v>
      </c>
      <c r="B64" s="154">
        <v>1151411</v>
      </c>
      <c r="C64" s="155">
        <v>2006.8530000000001</v>
      </c>
      <c r="D64" s="154">
        <v>1564889</v>
      </c>
      <c r="E64" s="142">
        <f t="shared" si="0"/>
        <v>-413478</v>
      </c>
      <c r="F64" s="143">
        <f t="shared" si="1"/>
        <v>-206.03302783014001</v>
      </c>
    </row>
    <row r="65" spans="1:6" ht="13" x14ac:dyDescent="0.15">
      <c r="A65" s="153" t="s">
        <v>72</v>
      </c>
      <c r="B65" s="154">
        <v>2604696</v>
      </c>
      <c r="C65" s="155">
        <v>4654.9440000000004</v>
      </c>
      <c r="D65" s="154">
        <v>3540055</v>
      </c>
      <c r="E65" s="142">
        <f t="shared" si="0"/>
        <v>-935359</v>
      </c>
      <c r="F65" s="143">
        <f t="shared" si="1"/>
        <v>-200.93882976895102</v>
      </c>
    </row>
    <row r="66" spans="1:6" ht="13" x14ac:dyDescent="0.15">
      <c r="A66" s="153" t="s">
        <v>73</v>
      </c>
      <c r="B66" s="154">
        <v>47660</v>
      </c>
      <c r="C66" s="155">
        <v>2982.8530000000001</v>
      </c>
      <c r="D66" s="154">
        <v>64776</v>
      </c>
      <c r="E66" s="142">
        <f t="shared" si="0"/>
        <v>-17116</v>
      </c>
      <c r="F66" s="143">
        <f t="shared" si="1"/>
        <v>-5.7381305749897829</v>
      </c>
    </row>
    <row r="67" spans="1:6" ht="13" x14ac:dyDescent="0.15">
      <c r="A67" s="153" t="s">
        <v>74</v>
      </c>
      <c r="B67" s="154">
        <v>301746</v>
      </c>
      <c r="C67" s="156">
        <v>837.36400000000003</v>
      </c>
      <c r="D67" s="154">
        <v>410104</v>
      </c>
      <c r="E67" s="142">
        <f t="shared" si="0"/>
        <v>-108358</v>
      </c>
      <c r="F67" s="143">
        <f t="shared" si="1"/>
        <v>-129.40370018295508</v>
      </c>
    </row>
    <row r="68" spans="1:6" ht="13" x14ac:dyDescent="0.15">
      <c r="A68" s="153" t="s">
        <v>75</v>
      </c>
      <c r="B68" s="154">
        <v>3733391</v>
      </c>
      <c r="C68" s="155">
        <v>5553.509</v>
      </c>
      <c r="D68" s="154">
        <v>5074069</v>
      </c>
      <c r="E68" s="142">
        <f t="shared" si="0"/>
        <v>-1340678</v>
      </c>
      <c r="F68" s="143">
        <f t="shared" si="1"/>
        <v>-241.41097097348722</v>
      </c>
    </row>
    <row r="69" spans="1:6" ht="13" x14ac:dyDescent="0.15">
      <c r="A69" s="153" t="s">
        <v>76</v>
      </c>
      <c r="B69" s="154">
        <v>360356</v>
      </c>
      <c r="C69" s="156">
        <v>534.79100000000005</v>
      </c>
      <c r="D69" s="154">
        <v>489761</v>
      </c>
      <c r="E69" s="142">
        <f t="shared" si="0"/>
        <v>-129405</v>
      </c>
      <c r="F69" s="143">
        <f t="shared" si="1"/>
        <v>-241.97303245566957</v>
      </c>
    </row>
    <row r="70" spans="1:6" ht="13" x14ac:dyDescent="0.15">
      <c r="A70" s="153" t="s">
        <v>77</v>
      </c>
      <c r="B70" s="154">
        <v>100991</v>
      </c>
      <c r="C70" s="156">
        <v>265.435</v>
      </c>
      <c r="D70" s="154">
        <v>137257</v>
      </c>
      <c r="E70" s="142">
        <f t="shared" si="0"/>
        <v>-36266</v>
      </c>
      <c r="F70" s="143">
        <f t="shared" si="1"/>
        <v>-136.62855312976811</v>
      </c>
    </row>
    <row r="71" spans="1:6" ht="13" x14ac:dyDescent="0.15">
      <c r="A71" s="153" t="s">
        <v>78</v>
      </c>
      <c r="B71" s="154">
        <v>692396</v>
      </c>
      <c r="C71" s="155">
        <v>1262.2239999999999</v>
      </c>
      <c r="D71" s="154">
        <v>941039</v>
      </c>
      <c r="E71" s="142">
        <f t="shared" si="0"/>
        <v>-248643</v>
      </c>
      <c r="F71" s="143">
        <f t="shared" si="1"/>
        <v>-196.98801480561295</v>
      </c>
    </row>
    <row r="72" spans="1:6" ht="13" x14ac:dyDescent="0.15">
      <c r="A72" s="153" t="s">
        <v>79</v>
      </c>
      <c r="B72" s="154">
        <v>1172974</v>
      </c>
      <c r="C72" s="155">
        <v>2234.6970000000001</v>
      </c>
      <c r="D72" s="154">
        <v>1594195</v>
      </c>
      <c r="E72" s="142">
        <f t="shared" ref="E72:E135" si="2">B72-D72</f>
        <v>-421221</v>
      </c>
      <c r="F72" s="143">
        <f t="shared" ref="F72:F135" si="3">E72/C72</f>
        <v>-188.49132566965454</v>
      </c>
    </row>
    <row r="73" spans="1:6" ht="13" x14ac:dyDescent="0.15">
      <c r="A73" s="153" t="s">
        <v>80</v>
      </c>
      <c r="B73" s="154">
        <v>864254</v>
      </c>
      <c r="C73" s="155">
        <v>2157.3490000000002</v>
      </c>
      <c r="D73" s="154">
        <v>1174612</v>
      </c>
      <c r="E73" s="142">
        <f t="shared" si="2"/>
        <v>-310358</v>
      </c>
      <c r="F73" s="143">
        <f t="shared" si="3"/>
        <v>-143.86082177709773</v>
      </c>
    </row>
    <row r="74" spans="1:6" ht="13" x14ac:dyDescent="0.15">
      <c r="A74" s="153" t="s">
        <v>81</v>
      </c>
      <c r="B74" s="154">
        <v>2363753</v>
      </c>
      <c r="C74" s="155">
        <v>2935.6489999999999</v>
      </c>
      <c r="D74" s="154">
        <v>3212588</v>
      </c>
      <c r="E74" s="142">
        <f t="shared" si="2"/>
        <v>-848835</v>
      </c>
      <c r="F74" s="143">
        <f t="shared" si="3"/>
        <v>-289.14730609824267</v>
      </c>
    </row>
    <row r="75" spans="1:6" ht="13" x14ac:dyDescent="0.15">
      <c r="A75" s="153" t="s">
        <v>82</v>
      </c>
      <c r="B75" s="154">
        <v>2349487</v>
      </c>
      <c r="C75" s="155">
        <v>3644.4859999999999</v>
      </c>
      <c r="D75" s="154">
        <v>3193199</v>
      </c>
      <c r="E75" s="142">
        <f t="shared" si="2"/>
        <v>-843712</v>
      </c>
      <c r="F75" s="143">
        <f t="shared" si="3"/>
        <v>-231.50370175657145</v>
      </c>
    </row>
    <row r="76" spans="1:6" ht="13" x14ac:dyDescent="0.15">
      <c r="A76" s="153" t="s">
        <v>83</v>
      </c>
      <c r="B76" s="154">
        <v>2233512</v>
      </c>
      <c r="C76" s="155">
        <v>3622.1129999999998</v>
      </c>
      <c r="D76" s="154">
        <v>3035576</v>
      </c>
      <c r="E76" s="142">
        <f t="shared" si="2"/>
        <v>-802064</v>
      </c>
      <c r="F76" s="143">
        <f t="shared" si="3"/>
        <v>-221.43538868058508</v>
      </c>
    </row>
    <row r="77" spans="1:6" ht="13" x14ac:dyDescent="0.15">
      <c r="A77" s="153" t="s">
        <v>84</v>
      </c>
      <c r="B77" s="154">
        <v>1411329</v>
      </c>
      <c r="C77" s="155">
        <v>1521.4570000000001</v>
      </c>
      <c r="D77" s="154">
        <v>1918144</v>
      </c>
      <c r="E77" s="142">
        <f t="shared" si="2"/>
        <v>-506815</v>
      </c>
      <c r="F77" s="143">
        <f t="shared" si="3"/>
        <v>-333.11161603647031</v>
      </c>
    </row>
    <row r="78" spans="1:6" ht="13" x14ac:dyDescent="0.15">
      <c r="A78" s="153" t="s">
        <v>85</v>
      </c>
      <c r="B78" s="154">
        <v>1554289</v>
      </c>
      <c r="C78" s="155">
        <v>2262.431</v>
      </c>
      <c r="D78" s="154">
        <v>2112442</v>
      </c>
      <c r="E78" s="142">
        <f t="shared" si="2"/>
        <v>-558153</v>
      </c>
      <c r="F78" s="143">
        <f t="shared" si="3"/>
        <v>-246.70498238399315</v>
      </c>
    </row>
    <row r="79" spans="1:6" ht="13" x14ac:dyDescent="0.15">
      <c r="A79" s="153" t="s">
        <v>86</v>
      </c>
      <c r="B79" s="154">
        <v>887885</v>
      </c>
      <c r="C79" s="155">
        <v>1327.452</v>
      </c>
      <c r="D79" s="154">
        <v>1206729</v>
      </c>
      <c r="E79" s="142">
        <f t="shared" si="2"/>
        <v>-318844</v>
      </c>
      <c r="F79" s="143">
        <f t="shared" si="3"/>
        <v>-240.19248906928462</v>
      </c>
    </row>
    <row r="80" spans="1:6" ht="13" x14ac:dyDescent="0.15">
      <c r="A80" s="153" t="s">
        <v>87</v>
      </c>
      <c r="B80" s="154">
        <v>9165966</v>
      </c>
      <c r="C80" s="155">
        <v>13043.513999999999</v>
      </c>
      <c r="D80" s="154">
        <v>12457507</v>
      </c>
      <c r="E80" s="142">
        <f t="shared" si="2"/>
        <v>-3291541</v>
      </c>
      <c r="F80" s="143">
        <f t="shared" si="3"/>
        <v>-252.35078522551515</v>
      </c>
    </row>
    <row r="81" spans="1:6" ht="13" x14ac:dyDescent="0.15">
      <c r="A81" s="153" t="s">
        <v>88</v>
      </c>
      <c r="B81" s="154">
        <v>1641063</v>
      </c>
      <c r="C81" s="155">
        <v>3007.915</v>
      </c>
      <c r="D81" s="154">
        <v>2230377</v>
      </c>
      <c r="E81" s="142">
        <f t="shared" si="2"/>
        <v>-589314</v>
      </c>
      <c r="F81" s="143">
        <f t="shared" si="3"/>
        <v>-195.92109484476788</v>
      </c>
    </row>
    <row r="82" spans="1:6" ht="13" x14ac:dyDescent="0.15">
      <c r="A82" s="153" t="s">
        <v>89</v>
      </c>
      <c r="B82" s="154">
        <v>193075</v>
      </c>
      <c r="C82" s="156">
        <v>711.41499999999996</v>
      </c>
      <c r="D82" s="154">
        <v>262409</v>
      </c>
      <c r="E82" s="142">
        <f t="shared" si="2"/>
        <v>-69334</v>
      </c>
      <c r="F82" s="143">
        <f t="shared" si="3"/>
        <v>-97.459288882016835</v>
      </c>
    </row>
    <row r="83" spans="1:6" ht="13" x14ac:dyDescent="0.15">
      <c r="A83" s="153" t="s">
        <v>90</v>
      </c>
      <c r="B83" s="154">
        <v>1763438</v>
      </c>
      <c r="C83" s="155">
        <v>2683.9659999999999</v>
      </c>
      <c r="D83" s="154">
        <v>2396696</v>
      </c>
      <c r="E83" s="142">
        <f t="shared" si="2"/>
        <v>-633258</v>
      </c>
      <c r="F83" s="143">
        <f t="shared" si="3"/>
        <v>-235.94114083412384</v>
      </c>
    </row>
    <row r="84" spans="1:6" ht="13" x14ac:dyDescent="0.15">
      <c r="A84" s="153" t="s">
        <v>91</v>
      </c>
      <c r="B84" s="154">
        <v>1479260</v>
      </c>
      <c r="C84" s="155">
        <v>2041.028</v>
      </c>
      <c r="D84" s="154">
        <v>2010470</v>
      </c>
      <c r="E84" s="142">
        <f t="shared" si="2"/>
        <v>-531210</v>
      </c>
      <c r="F84" s="143">
        <f t="shared" si="3"/>
        <v>-260.26590522031057</v>
      </c>
    </row>
    <row r="85" spans="1:6" ht="13" x14ac:dyDescent="0.15">
      <c r="A85" s="153" t="s">
        <v>92</v>
      </c>
      <c r="B85" s="154">
        <v>303273</v>
      </c>
      <c r="C85" s="156">
        <v>871.00400000000002</v>
      </c>
      <c r="D85" s="154">
        <v>412180</v>
      </c>
      <c r="E85" s="142">
        <f t="shared" si="2"/>
        <v>-108907</v>
      </c>
      <c r="F85" s="143">
        <f t="shared" si="3"/>
        <v>-125.0361651611244</v>
      </c>
    </row>
    <row r="86" spans="1:6" ht="13" x14ac:dyDescent="0.15">
      <c r="A86" s="153" t="s">
        <v>93</v>
      </c>
      <c r="B86" s="154">
        <v>4111249</v>
      </c>
      <c r="C86" s="155">
        <v>5852.402</v>
      </c>
      <c r="D86" s="154">
        <v>5587617</v>
      </c>
      <c r="E86" s="142">
        <f t="shared" si="2"/>
        <v>-1476368</v>
      </c>
      <c r="F86" s="143">
        <f t="shared" si="3"/>
        <v>-252.26701788428068</v>
      </c>
    </row>
    <row r="87" spans="1:6" ht="13" x14ac:dyDescent="0.15">
      <c r="A87" s="153" t="s">
        <v>94</v>
      </c>
      <c r="B87" s="154">
        <v>1350789</v>
      </c>
      <c r="C87" s="155">
        <v>1751.5540000000001</v>
      </c>
      <c r="D87" s="154">
        <v>1835863</v>
      </c>
      <c r="E87" s="142">
        <f t="shared" si="2"/>
        <v>-485074</v>
      </c>
      <c r="F87" s="143">
        <f t="shared" si="3"/>
        <v>-276.93922082904663</v>
      </c>
    </row>
    <row r="88" spans="1:6" ht="13" x14ac:dyDescent="0.15">
      <c r="A88" s="153" t="s">
        <v>95</v>
      </c>
      <c r="B88" s="154">
        <v>805699</v>
      </c>
      <c r="C88" s="156">
        <v>655.81200000000001</v>
      </c>
      <c r="D88" s="154">
        <v>1095029</v>
      </c>
      <c r="E88" s="142">
        <f t="shared" si="2"/>
        <v>-289330</v>
      </c>
      <c r="F88" s="143">
        <f t="shared" si="3"/>
        <v>-441.17826450263186</v>
      </c>
    </row>
    <row r="89" spans="1:6" ht="13" x14ac:dyDescent="0.15">
      <c r="A89" s="153" t="s">
        <v>96</v>
      </c>
      <c r="B89" s="154">
        <v>2643662</v>
      </c>
      <c r="C89" s="155">
        <v>5790.3050000000003</v>
      </c>
      <c r="D89" s="154">
        <v>3593013</v>
      </c>
      <c r="E89" s="142">
        <f t="shared" si="2"/>
        <v>-949351</v>
      </c>
      <c r="F89" s="143">
        <f t="shared" si="3"/>
        <v>-163.95526660512701</v>
      </c>
    </row>
    <row r="90" spans="1:6" ht="13" x14ac:dyDescent="0.15">
      <c r="A90" s="153" t="s">
        <v>97</v>
      </c>
      <c r="B90" s="154">
        <v>1300031</v>
      </c>
      <c r="C90" s="155">
        <v>1693.9459999999999</v>
      </c>
      <c r="D90" s="154">
        <v>1766878</v>
      </c>
      <c r="E90" s="142">
        <f t="shared" si="2"/>
        <v>-466847</v>
      </c>
      <c r="F90" s="143">
        <f t="shared" si="3"/>
        <v>-275.59733309090137</v>
      </c>
    </row>
    <row r="91" spans="1:6" ht="13" x14ac:dyDescent="0.15">
      <c r="A91" s="153" t="s">
        <v>98</v>
      </c>
      <c r="B91" s="154">
        <v>63195</v>
      </c>
      <c r="C91" s="156">
        <v>333.19400000000002</v>
      </c>
      <c r="D91" s="154">
        <v>85889</v>
      </c>
      <c r="E91" s="142">
        <f t="shared" si="2"/>
        <v>-22694</v>
      </c>
      <c r="F91" s="143">
        <f t="shared" si="3"/>
        <v>-68.110470176533781</v>
      </c>
    </row>
    <row r="92" spans="1:6" ht="13" x14ac:dyDescent="0.15">
      <c r="A92" s="153" t="s">
        <v>99</v>
      </c>
      <c r="B92" s="154">
        <v>55568735</v>
      </c>
      <c r="C92" s="155">
        <v>86204.023000000001</v>
      </c>
      <c r="D92" s="154">
        <v>75523724</v>
      </c>
      <c r="E92" s="142">
        <f t="shared" si="2"/>
        <v>-19954989</v>
      </c>
      <c r="F92" s="143">
        <f t="shared" si="3"/>
        <v>-231.48558855542043</v>
      </c>
    </row>
    <row r="93" spans="1:6" ht="13" x14ac:dyDescent="0.15">
      <c r="A93" s="153" t="s">
        <v>100</v>
      </c>
      <c r="B93" s="154">
        <v>339262</v>
      </c>
      <c r="C93" s="156">
        <v>401.82799999999997</v>
      </c>
      <c r="D93" s="154">
        <v>461092</v>
      </c>
      <c r="E93" s="142">
        <f t="shared" si="2"/>
        <v>-121830</v>
      </c>
      <c r="F93" s="143">
        <f t="shared" si="3"/>
        <v>-303.18942433080821</v>
      </c>
    </row>
    <row r="94" spans="1:6" ht="13" x14ac:dyDescent="0.15">
      <c r="A94" s="153" t="s">
        <v>101</v>
      </c>
      <c r="B94" s="154">
        <v>5321654</v>
      </c>
      <c r="C94" s="155">
        <v>7488.924</v>
      </c>
      <c r="D94" s="154">
        <v>7232684</v>
      </c>
      <c r="E94" s="142">
        <f t="shared" si="2"/>
        <v>-1911030</v>
      </c>
      <c r="F94" s="143">
        <f t="shared" si="3"/>
        <v>-255.18085108087624</v>
      </c>
    </row>
    <row r="95" spans="1:6" ht="13" x14ac:dyDescent="0.15">
      <c r="A95" s="153" t="s">
        <v>102</v>
      </c>
      <c r="B95" s="154">
        <v>2061469</v>
      </c>
      <c r="C95" s="155">
        <v>2968.2930000000001</v>
      </c>
      <c r="D95" s="154">
        <v>2801752</v>
      </c>
      <c r="E95" s="142">
        <f t="shared" si="2"/>
        <v>-740283</v>
      </c>
      <c r="F95" s="143">
        <f t="shared" si="3"/>
        <v>-249.39687557798371</v>
      </c>
    </row>
    <row r="96" spans="1:6" ht="13" x14ac:dyDescent="0.15">
      <c r="A96" s="153" t="s">
        <v>103</v>
      </c>
      <c r="B96" s="154">
        <v>8854262</v>
      </c>
      <c r="C96" s="155">
        <v>12930.282999999999</v>
      </c>
      <c r="D96" s="154">
        <v>12033869</v>
      </c>
      <c r="E96" s="142">
        <f t="shared" si="2"/>
        <v>-3179607</v>
      </c>
      <c r="F96" s="143">
        <f t="shared" si="3"/>
        <v>-245.90389862310053</v>
      </c>
    </row>
    <row r="97" spans="1:6" ht="13" x14ac:dyDescent="0.15">
      <c r="A97" s="153" t="s">
        <v>104</v>
      </c>
      <c r="B97" s="154">
        <v>975925</v>
      </c>
      <c r="C97" s="155">
        <v>1812.345</v>
      </c>
      <c r="D97" s="154">
        <v>1326384</v>
      </c>
      <c r="E97" s="142">
        <f t="shared" si="2"/>
        <v>-350459</v>
      </c>
      <c r="F97" s="143">
        <f t="shared" si="3"/>
        <v>-193.37322640005075</v>
      </c>
    </row>
    <row r="98" spans="1:6" ht="13" x14ac:dyDescent="0.15">
      <c r="A98" s="153" t="s">
        <v>105</v>
      </c>
      <c r="B98" s="154">
        <v>2021324</v>
      </c>
      <c r="C98" s="155">
        <v>3438.9319999999998</v>
      </c>
      <c r="D98" s="154">
        <v>2747191</v>
      </c>
      <c r="E98" s="142">
        <f t="shared" si="2"/>
        <v>-725867</v>
      </c>
      <c r="F98" s="143">
        <f t="shared" si="3"/>
        <v>-211.07337975859949</v>
      </c>
    </row>
    <row r="99" spans="1:6" ht="13" x14ac:dyDescent="0.15">
      <c r="A99" s="153" t="s">
        <v>106</v>
      </c>
      <c r="B99" s="154">
        <v>1670513</v>
      </c>
      <c r="C99" s="155">
        <v>2183.2550000000001</v>
      </c>
      <c r="D99" s="154">
        <v>2270402</v>
      </c>
      <c r="E99" s="142">
        <f t="shared" si="2"/>
        <v>-599889</v>
      </c>
      <c r="F99" s="143">
        <f t="shared" si="3"/>
        <v>-274.76817870564821</v>
      </c>
    </row>
    <row r="100" spans="1:6" ht="13" x14ac:dyDescent="0.15">
      <c r="A100" s="153" t="s">
        <v>107</v>
      </c>
      <c r="B100" s="154">
        <v>3820449</v>
      </c>
      <c r="C100" s="155">
        <v>7596.1279999999997</v>
      </c>
      <c r="D100" s="154">
        <v>5192389</v>
      </c>
      <c r="E100" s="142">
        <f t="shared" si="2"/>
        <v>-1371940</v>
      </c>
      <c r="F100" s="143">
        <f t="shared" si="3"/>
        <v>-180.61043731753864</v>
      </c>
    </row>
    <row r="101" spans="1:6" ht="13" x14ac:dyDescent="0.15">
      <c r="A101" s="153" t="s">
        <v>108</v>
      </c>
      <c r="B101" s="154">
        <v>1352813</v>
      </c>
      <c r="C101" s="155">
        <v>2070.6889999999999</v>
      </c>
      <c r="D101" s="154">
        <v>1838614</v>
      </c>
      <c r="E101" s="142">
        <f t="shared" si="2"/>
        <v>-485801</v>
      </c>
      <c r="F101" s="143">
        <f t="shared" si="3"/>
        <v>-234.6083839726777</v>
      </c>
    </row>
    <row r="102" spans="1:6" ht="13" x14ac:dyDescent="0.15">
      <c r="A102" s="153" t="s">
        <v>109</v>
      </c>
      <c r="B102" s="154">
        <v>630138</v>
      </c>
      <c r="C102" s="156">
        <v>796.06</v>
      </c>
      <c r="D102" s="154">
        <v>856424</v>
      </c>
      <c r="E102" s="142">
        <f t="shared" si="2"/>
        <v>-226286</v>
      </c>
      <c r="F102" s="143">
        <f t="shared" si="3"/>
        <v>-284.25746803004802</v>
      </c>
    </row>
    <row r="103" spans="1:6" ht="13" x14ac:dyDescent="0.15">
      <c r="A103" s="153" t="s">
        <v>110</v>
      </c>
      <c r="B103" s="154">
        <v>1068761</v>
      </c>
      <c r="C103" s="155">
        <v>1403.3340000000001</v>
      </c>
      <c r="D103" s="154">
        <v>1452558</v>
      </c>
      <c r="E103" s="142">
        <f t="shared" si="2"/>
        <v>-383797</v>
      </c>
      <c r="F103" s="143">
        <f t="shared" si="3"/>
        <v>-273.48941876987232</v>
      </c>
    </row>
    <row r="104" spans="1:6" ht="13" x14ac:dyDescent="0.15">
      <c r="A104" s="153" t="s">
        <v>111</v>
      </c>
      <c r="B104" s="154">
        <v>1401805</v>
      </c>
      <c r="C104" s="155">
        <v>2264.0720000000001</v>
      </c>
      <c r="D104" s="154">
        <v>1905200</v>
      </c>
      <c r="E104" s="142">
        <f t="shared" si="2"/>
        <v>-503395</v>
      </c>
      <c r="F104" s="143">
        <f t="shared" si="3"/>
        <v>-222.34054394029872</v>
      </c>
    </row>
    <row r="105" spans="1:6" ht="13" x14ac:dyDescent="0.15">
      <c r="A105" s="153" t="s">
        <v>112</v>
      </c>
      <c r="B105" s="154">
        <v>1451995</v>
      </c>
      <c r="C105" s="155">
        <v>1825.6690000000001</v>
      </c>
      <c r="D105" s="154">
        <v>1973413</v>
      </c>
      <c r="E105" s="142">
        <f t="shared" si="2"/>
        <v>-521418</v>
      </c>
      <c r="F105" s="143">
        <f t="shared" si="3"/>
        <v>-285.60379784068192</v>
      </c>
    </row>
    <row r="106" spans="1:6" ht="13" x14ac:dyDescent="0.15">
      <c r="A106" s="153" t="s">
        <v>113</v>
      </c>
      <c r="B106" s="154">
        <v>2104178</v>
      </c>
      <c r="C106" s="155">
        <v>2995.4940000000001</v>
      </c>
      <c r="D106" s="154">
        <v>2859798</v>
      </c>
      <c r="E106" s="142">
        <f t="shared" si="2"/>
        <v>-755620</v>
      </c>
      <c r="F106" s="143">
        <f t="shared" si="3"/>
        <v>-252.25221616200866</v>
      </c>
    </row>
    <row r="107" spans="1:6" ht="13" x14ac:dyDescent="0.15">
      <c r="A107" s="153" t="s">
        <v>114</v>
      </c>
      <c r="B107" s="154">
        <v>902698</v>
      </c>
      <c r="C107" s="156">
        <v>963.44500000000005</v>
      </c>
      <c r="D107" s="154">
        <v>1226861</v>
      </c>
      <c r="E107" s="142">
        <f t="shared" si="2"/>
        <v>-324163</v>
      </c>
      <c r="F107" s="143">
        <f t="shared" si="3"/>
        <v>-336.46238238820064</v>
      </c>
    </row>
    <row r="108" spans="1:6" ht="13" x14ac:dyDescent="0.15">
      <c r="A108" s="153" t="s">
        <v>115</v>
      </c>
      <c r="B108" s="154">
        <v>2014479</v>
      </c>
      <c r="C108" s="155">
        <v>3065.52</v>
      </c>
      <c r="D108" s="154">
        <v>2737887</v>
      </c>
      <c r="E108" s="142">
        <f t="shared" si="2"/>
        <v>-723408</v>
      </c>
      <c r="F108" s="143">
        <f t="shared" si="3"/>
        <v>-235.98214984733423</v>
      </c>
    </row>
    <row r="109" spans="1:6" ht="13" x14ac:dyDescent="0.15">
      <c r="A109" s="153" t="s">
        <v>116</v>
      </c>
      <c r="B109" s="154">
        <v>0</v>
      </c>
      <c r="C109" s="156">
        <v>759.79300000000001</v>
      </c>
      <c r="D109" s="154">
        <v>0</v>
      </c>
      <c r="E109" s="142">
        <f t="shared" si="2"/>
        <v>0</v>
      </c>
      <c r="F109" s="143">
        <f t="shared" si="3"/>
        <v>0</v>
      </c>
    </row>
    <row r="110" spans="1:6" ht="13" x14ac:dyDescent="0.15">
      <c r="A110" s="153" t="s">
        <v>117</v>
      </c>
      <c r="B110" s="154">
        <v>532458</v>
      </c>
      <c r="C110" s="156">
        <v>868.29399999999998</v>
      </c>
      <c r="D110" s="154">
        <v>723666</v>
      </c>
      <c r="E110" s="142">
        <f t="shared" si="2"/>
        <v>-191208</v>
      </c>
      <c r="F110" s="143">
        <f t="shared" si="3"/>
        <v>-220.21112664604385</v>
      </c>
    </row>
    <row r="111" spans="1:6" ht="13" x14ac:dyDescent="0.15">
      <c r="A111" s="153" t="s">
        <v>118</v>
      </c>
      <c r="B111" s="154">
        <v>6203424</v>
      </c>
      <c r="C111" s="155">
        <v>10202.079</v>
      </c>
      <c r="D111" s="154">
        <v>8431103</v>
      </c>
      <c r="E111" s="142">
        <f t="shared" si="2"/>
        <v>-2227679</v>
      </c>
      <c r="F111" s="143">
        <f t="shared" si="3"/>
        <v>-218.35539599330687</v>
      </c>
    </row>
    <row r="112" spans="1:6" ht="13" x14ac:dyDescent="0.15">
      <c r="A112" s="153" t="s">
        <v>119</v>
      </c>
      <c r="B112" s="154">
        <v>1214207</v>
      </c>
      <c r="C112" s="155">
        <v>1646.2909999999999</v>
      </c>
      <c r="D112" s="154">
        <v>1650234</v>
      </c>
      <c r="E112" s="142">
        <f t="shared" si="2"/>
        <v>-436027</v>
      </c>
      <c r="F112" s="143">
        <f t="shared" si="3"/>
        <v>-264.85414789973339</v>
      </c>
    </row>
    <row r="113" spans="1:6" ht="13" x14ac:dyDescent="0.15">
      <c r="A113" s="153" t="s">
        <v>120</v>
      </c>
      <c r="B113" s="154">
        <v>2038113</v>
      </c>
      <c r="C113" s="155">
        <v>2843.7710000000002</v>
      </c>
      <c r="D113" s="154">
        <v>2770009</v>
      </c>
      <c r="E113" s="142">
        <f t="shared" si="2"/>
        <v>-731896</v>
      </c>
      <c r="F113" s="143">
        <f t="shared" si="3"/>
        <v>-257.36812141343307</v>
      </c>
    </row>
    <row r="114" spans="1:6" ht="13" x14ac:dyDescent="0.15">
      <c r="A114" s="153" t="s">
        <v>121</v>
      </c>
      <c r="B114" s="154">
        <v>2168645</v>
      </c>
      <c r="C114" s="155">
        <v>4057.078</v>
      </c>
      <c r="D114" s="154">
        <v>2947415</v>
      </c>
      <c r="E114" s="142">
        <f t="shared" si="2"/>
        <v>-778770</v>
      </c>
      <c r="F114" s="143">
        <f t="shared" si="3"/>
        <v>-191.95342066383736</v>
      </c>
    </row>
    <row r="115" spans="1:6" ht="13" x14ac:dyDescent="0.15">
      <c r="A115" s="153" t="s">
        <v>122</v>
      </c>
      <c r="B115" s="154">
        <v>1068377</v>
      </c>
      <c r="C115" s="155">
        <v>1511.7270000000001</v>
      </c>
      <c r="D115" s="154">
        <v>1452036</v>
      </c>
      <c r="E115" s="142">
        <f t="shared" si="2"/>
        <v>-383659</v>
      </c>
      <c r="F115" s="143">
        <f t="shared" si="3"/>
        <v>-253.78854779996652</v>
      </c>
    </row>
    <row r="116" spans="1:6" ht="13" x14ac:dyDescent="0.15">
      <c r="A116" s="153" t="s">
        <v>123</v>
      </c>
      <c r="B116" s="154">
        <v>1806164</v>
      </c>
      <c r="C116" s="155">
        <v>2330.6219999999998</v>
      </c>
      <c r="D116" s="154">
        <v>2454766</v>
      </c>
      <c r="E116" s="142">
        <f t="shared" si="2"/>
        <v>-648602</v>
      </c>
      <c r="F116" s="143">
        <f t="shared" si="3"/>
        <v>-278.295665277338</v>
      </c>
    </row>
    <row r="117" spans="1:6" ht="13" x14ac:dyDescent="0.15">
      <c r="A117" s="153" t="s">
        <v>124</v>
      </c>
      <c r="B117" s="154">
        <v>906633</v>
      </c>
      <c r="C117" s="155">
        <v>1818.7929999999999</v>
      </c>
      <c r="D117" s="154">
        <v>1232209</v>
      </c>
      <c r="E117" s="142">
        <f t="shared" si="2"/>
        <v>-325576</v>
      </c>
      <c r="F117" s="143">
        <f t="shared" si="3"/>
        <v>-179.00662692236006</v>
      </c>
    </row>
    <row r="118" spans="1:6" ht="13" x14ac:dyDescent="0.15">
      <c r="A118" s="153" t="s">
        <v>125</v>
      </c>
      <c r="B118" s="154">
        <v>3676585</v>
      </c>
      <c r="C118" s="155">
        <v>6264.8019999999997</v>
      </c>
      <c r="D118" s="154">
        <v>4996863</v>
      </c>
      <c r="E118" s="142">
        <f t="shared" si="2"/>
        <v>-1320278</v>
      </c>
      <c r="F118" s="143">
        <f t="shared" si="3"/>
        <v>-210.7453675311686</v>
      </c>
    </row>
    <row r="119" spans="1:6" ht="13" x14ac:dyDescent="0.15">
      <c r="A119" s="153" t="s">
        <v>126</v>
      </c>
      <c r="B119" s="154">
        <v>1548469</v>
      </c>
      <c r="C119" s="155">
        <v>2378.3000000000002</v>
      </c>
      <c r="D119" s="154">
        <v>2104531</v>
      </c>
      <c r="E119" s="142">
        <f t="shared" si="2"/>
        <v>-556062</v>
      </c>
      <c r="F119" s="143">
        <f t="shared" si="3"/>
        <v>-233.80650044149181</v>
      </c>
    </row>
    <row r="120" spans="1:6" ht="13" x14ac:dyDescent="0.15">
      <c r="A120" s="153" t="s">
        <v>127</v>
      </c>
      <c r="B120" s="154">
        <v>841868</v>
      </c>
      <c r="C120" s="155">
        <v>1282.694</v>
      </c>
      <c r="D120" s="154">
        <v>1144187</v>
      </c>
      <c r="E120" s="142">
        <f t="shared" si="2"/>
        <v>-302319</v>
      </c>
      <c r="F120" s="143">
        <f t="shared" si="3"/>
        <v>-235.69066355654584</v>
      </c>
    </row>
    <row r="121" spans="1:6" ht="13" x14ac:dyDescent="0.15">
      <c r="A121" s="153" t="s">
        <v>128</v>
      </c>
      <c r="B121" s="154">
        <v>2973804</v>
      </c>
      <c r="C121" s="155">
        <v>4425.5119999999997</v>
      </c>
      <c r="D121" s="154">
        <v>4041711</v>
      </c>
      <c r="E121" s="142">
        <f t="shared" si="2"/>
        <v>-1067907</v>
      </c>
      <c r="F121" s="143">
        <f t="shared" si="3"/>
        <v>-241.30699453532156</v>
      </c>
    </row>
    <row r="122" spans="1:6" ht="13" x14ac:dyDescent="0.15">
      <c r="A122" s="153" t="s">
        <v>129</v>
      </c>
      <c r="B122" s="154">
        <v>701128</v>
      </c>
      <c r="C122" s="156">
        <v>900.01900000000001</v>
      </c>
      <c r="D122" s="154">
        <v>952906</v>
      </c>
      <c r="E122" s="142">
        <f t="shared" si="2"/>
        <v>-251778</v>
      </c>
      <c r="F122" s="143">
        <f t="shared" si="3"/>
        <v>-279.74742755430719</v>
      </c>
    </row>
    <row r="123" spans="1:6" ht="13" x14ac:dyDescent="0.15">
      <c r="A123" s="153" t="s">
        <v>130</v>
      </c>
      <c r="B123" s="154">
        <v>1763629</v>
      </c>
      <c r="C123" s="155">
        <v>2405.7359999999999</v>
      </c>
      <c r="D123" s="154">
        <v>2396957</v>
      </c>
      <c r="E123" s="142">
        <f t="shared" si="2"/>
        <v>-633328</v>
      </c>
      <c r="F123" s="143">
        <f t="shared" si="3"/>
        <v>-263.25748128639219</v>
      </c>
    </row>
    <row r="124" spans="1:6" ht="13" x14ac:dyDescent="0.15">
      <c r="A124" s="153" t="s">
        <v>131</v>
      </c>
      <c r="B124" s="154">
        <v>927898</v>
      </c>
      <c r="C124" s="155">
        <v>1229.7339999999999</v>
      </c>
      <c r="D124" s="154">
        <v>1261110</v>
      </c>
      <c r="E124" s="142">
        <f t="shared" si="2"/>
        <v>-333212</v>
      </c>
      <c r="F124" s="143">
        <f t="shared" si="3"/>
        <v>-270.9626634703115</v>
      </c>
    </row>
    <row r="125" spans="1:6" ht="13" x14ac:dyDescent="0.15">
      <c r="A125" s="153" t="s">
        <v>132</v>
      </c>
      <c r="B125" s="154">
        <v>493850</v>
      </c>
      <c r="C125" s="156">
        <v>953.44899999999996</v>
      </c>
      <c r="D125" s="154">
        <v>671194</v>
      </c>
      <c r="E125" s="142">
        <f t="shared" si="2"/>
        <v>-177344</v>
      </c>
      <c r="F125" s="143">
        <f t="shared" si="3"/>
        <v>-186.00260737595823</v>
      </c>
    </row>
    <row r="126" spans="1:6" ht="13" x14ac:dyDescent="0.15">
      <c r="A126" s="153" t="s">
        <v>133</v>
      </c>
      <c r="B126" s="154">
        <v>1086534</v>
      </c>
      <c r="C126" s="155">
        <v>1638.7850000000001</v>
      </c>
      <c r="D126" s="154">
        <v>1476713</v>
      </c>
      <c r="E126" s="142">
        <f t="shared" si="2"/>
        <v>-390179</v>
      </c>
      <c r="F126" s="143">
        <f t="shared" si="3"/>
        <v>-238.090414544922</v>
      </c>
    </row>
    <row r="127" spans="1:6" ht="13" x14ac:dyDescent="0.15">
      <c r="A127" s="153" t="s">
        <v>134</v>
      </c>
      <c r="B127" s="154">
        <v>2379392</v>
      </c>
      <c r="C127" s="155">
        <v>3931.009</v>
      </c>
      <c r="D127" s="154">
        <v>3233843</v>
      </c>
      <c r="E127" s="142">
        <f t="shared" si="2"/>
        <v>-854451</v>
      </c>
      <c r="F127" s="143">
        <f t="shared" si="3"/>
        <v>-217.36175114328154</v>
      </c>
    </row>
    <row r="128" spans="1:6" ht="13" x14ac:dyDescent="0.15">
      <c r="A128" s="153" t="s">
        <v>135</v>
      </c>
      <c r="B128" s="154">
        <v>1224697</v>
      </c>
      <c r="C128" s="155">
        <v>1646.942</v>
      </c>
      <c r="D128" s="154">
        <v>1664491</v>
      </c>
      <c r="E128" s="142">
        <f t="shared" si="2"/>
        <v>-439794</v>
      </c>
      <c r="F128" s="143">
        <f t="shared" si="3"/>
        <v>-267.03672624779745</v>
      </c>
    </row>
    <row r="129" spans="1:6" ht="13" x14ac:dyDescent="0.15">
      <c r="A129" s="153" t="s">
        <v>136</v>
      </c>
      <c r="B129" s="154">
        <v>2600782</v>
      </c>
      <c r="C129" s="155">
        <v>3986.2069999999999</v>
      </c>
      <c r="D129" s="154">
        <v>3534735</v>
      </c>
      <c r="E129" s="142">
        <f t="shared" si="2"/>
        <v>-933953</v>
      </c>
      <c r="F129" s="143">
        <f t="shared" si="3"/>
        <v>-234.296161739719</v>
      </c>
    </row>
    <row r="130" spans="1:6" ht="13" x14ac:dyDescent="0.15">
      <c r="A130" s="153" t="s">
        <v>137</v>
      </c>
      <c r="B130" s="154">
        <v>542275</v>
      </c>
      <c r="C130" s="155">
        <v>1761.634</v>
      </c>
      <c r="D130" s="154">
        <v>737008</v>
      </c>
      <c r="E130" s="142">
        <f t="shared" si="2"/>
        <v>-194733</v>
      </c>
      <c r="F130" s="143">
        <f t="shared" si="3"/>
        <v>-110.54112261684323</v>
      </c>
    </row>
    <row r="131" spans="1:6" ht="13" x14ac:dyDescent="0.15">
      <c r="A131" s="153" t="s">
        <v>138</v>
      </c>
      <c r="B131" s="154">
        <v>2318826</v>
      </c>
      <c r="C131" s="155">
        <v>4112.7960000000003</v>
      </c>
      <c r="D131" s="154">
        <v>3151527</v>
      </c>
      <c r="E131" s="142">
        <f t="shared" si="2"/>
        <v>-832701</v>
      </c>
      <c r="F131" s="143">
        <f t="shared" si="3"/>
        <v>-202.46591369958537</v>
      </c>
    </row>
    <row r="132" spans="1:6" ht="13" x14ac:dyDescent="0.15">
      <c r="A132" s="153" t="s">
        <v>139</v>
      </c>
      <c r="B132" s="154">
        <v>282451</v>
      </c>
      <c r="C132" s="155">
        <v>1261.9469999999999</v>
      </c>
      <c r="D132" s="154">
        <v>383881</v>
      </c>
      <c r="E132" s="142">
        <f t="shared" si="2"/>
        <v>-101430</v>
      </c>
      <c r="F132" s="143">
        <f t="shared" si="3"/>
        <v>-80.375800251516111</v>
      </c>
    </row>
    <row r="133" spans="1:6" ht="13" x14ac:dyDescent="0.15">
      <c r="A133" s="153" t="s">
        <v>140</v>
      </c>
      <c r="B133" s="154">
        <v>647359</v>
      </c>
      <c r="C133" s="156">
        <v>944.85</v>
      </c>
      <c r="D133" s="154">
        <v>879829</v>
      </c>
      <c r="E133" s="142">
        <f t="shared" si="2"/>
        <v>-232470</v>
      </c>
      <c r="F133" s="143">
        <f t="shared" si="3"/>
        <v>-246.03905381806635</v>
      </c>
    </row>
    <row r="134" spans="1:6" ht="13" x14ac:dyDescent="0.15">
      <c r="A134" s="153" t="s">
        <v>141</v>
      </c>
      <c r="B134" s="154">
        <v>2469000</v>
      </c>
      <c r="C134" s="155">
        <v>3523.259</v>
      </c>
      <c r="D134" s="154">
        <v>3355630</v>
      </c>
      <c r="E134" s="142">
        <f t="shared" si="2"/>
        <v>-886630</v>
      </c>
      <c r="F134" s="143">
        <f t="shared" si="3"/>
        <v>-251.65053151074048</v>
      </c>
    </row>
    <row r="135" spans="1:6" ht="13" x14ac:dyDescent="0.15">
      <c r="A135" s="153" t="s">
        <v>142</v>
      </c>
      <c r="B135" s="154">
        <v>7324762</v>
      </c>
      <c r="C135" s="155">
        <v>11310.053</v>
      </c>
      <c r="D135" s="154">
        <v>9955117</v>
      </c>
      <c r="E135" s="142">
        <f t="shared" si="2"/>
        <v>-2630355</v>
      </c>
      <c r="F135" s="143">
        <f t="shared" si="3"/>
        <v>-232.5678756766215</v>
      </c>
    </row>
    <row r="136" spans="1:6" ht="13" x14ac:dyDescent="0.15">
      <c r="A136" s="153" t="s">
        <v>143</v>
      </c>
      <c r="B136" s="154">
        <v>1169728</v>
      </c>
      <c r="C136" s="155">
        <v>1558.36</v>
      </c>
      <c r="D136" s="154">
        <v>1589782</v>
      </c>
      <c r="E136" s="142">
        <f t="shared" ref="E136:E177" si="4">B136-D136</f>
        <v>-420054</v>
      </c>
      <c r="F136" s="143">
        <f t="shared" ref="F136:F177" si="5">E136/C136</f>
        <v>-269.54875638491751</v>
      </c>
    </row>
    <row r="137" spans="1:6" ht="13" x14ac:dyDescent="0.15">
      <c r="A137" s="153" t="s">
        <v>144</v>
      </c>
      <c r="B137" s="154">
        <v>1846549</v>
      </c>
      <c r="C137" s="155">
        <v>4477.2749999999996</v>
      </c>
      <c r="D137" s="154">
        <v>2509653</v>
      </c>
      <c r="E137" s="142">
        <f t="shared" si="4"/>
        <v>-663104</v>
      </c>
      <c r="F137" s="143">
        <f t="shared" si="5"/>
        <v>-148.1043715206236</v>
      </c>
    </row>
    <row r="138" spans="1:6" ht="13" x14ac:dyDescent="0.15">
      <c r="A138" s="153" t="s">
        <v>145</v>
      </c>
      <c r="B138" s="154">
        <v>560760</v>
      </c>
      <c r="C138" s="156">
        <v>550.41700000000003</v>
      </c>
      <c r="D138" s="154">
        <v>762132</v>
      </c>
      <c r="E138" s="142">
        <f t="shared" si="4"/>
        <v>-201372</v>
      </c>
      <c r="F138" s="143">
        <f t="shared" si="5"/>
        <v>-365.85352559968169</v>
      </c>
    </row>
    <row r="139" spans="1:6" ht="13" x14ac:dyDescent="0.15">
      <c r="A139" s="153" t="s">
        <v>146</v>
      </c>
      <c r="B139" s="154">
        <v>1451951</v>
      </c>
      <c r="C139" s="155">
        <v>2629.25</v>
      </c>
      <c r="D139" s="154">
        <v>1973353</v>
      </c>
      <c r="E139" s="142">
        <f t="shared" si="4"/>
        <v>-521402</v>
      </c>
      <c r="F139" s="143">
        <f t="shared" si="5"/>
        <v>-198.30826281258913</v>
      </c>
    </row>
    <row r="140" spans="1:6" ht="13" x14ac:dyDescent="0.15">
      <c r="A140" s="153" t="s">
        <v>147</v>
      </c>
      <c r="B140" s="154">
        <v>125375</v>
      </c>
      <c r="C140" s="156">
        <v>700.48900000000003</v>
      </c>
      <c r="D140" s="154">
        <v>170398</v>
      </c>
      <c r="E140" s="142">
        <f t="shared" si="4"/>
        <v>-45023</v>
      </c>
      <c r="F140" s="143">
        <f t="shared" si="5"/>
        <v>-64.273671677927851</v>
      </c>
    </row>
    <row r="141" spans="1:6" ht="13" x14ac:dyDescent="0.15">
      <c r="A141" s="153" t="s">
        <v>148</v>
      </c>
      <c r="B141" s="154">
        <v>361903</v>
      </c>
      <c r="C141" s="156">
        <v>723.46100000000001</v>
      </c>
      <c r="D141" s="154">
        <v>491864</v>
      </c>
      <c r="E141" s="142">
        <f t="shared" si="4"/>
        <v>-129961</v>
      </c>
      <c r="F141" s="143">
        <f t="shared" si="5"/>
        <v>-179.63787958162223</v>
      </c>
    </row>
    <row r="142" spans="1:6" ht="13" x14ac:dyDescent="0.15">
      <c r="A142" s="153" t="s">
        <v>149</v>
      </c>
      <c r="B142" s="154">
        <v>1570624</v>
      </c>
      <c r="C142" s="155">
        <v>1951.8789999999999</v>
      </c>
      <c r="D142" s="154">
        <v>2134643</v>
      </c>
      <c r="E142" s="142">
        <f t="shared" si="4"/>
        <v>-564019</v>
      </c>
      <c r="F142" s="143">
        <f t="shared" si="5"/>
        <v>-288.96207193171301</v>
      </c>
    </row>
    <row r="143" spans="1:6" ht="13" x14ac:dyDescent="0.15">
      <c r="A143" s="153" t="s">
        <v>150</v>
      </c>
      <c r="B143" s="154">
        <v>1690252</v>
      </c>
      <c r="C143" s="155">
        <v>3073.808</v>
      </c>
      <c r="D143" s="154">
        <v>2297230</v>
      </c>
      <c r="E143" s="142">
        <f t="shared" si="4"/>
        <v>-606978</v>
      </c>
      <c r="F143" s="143">
        <f t="shared" si="5"/>
        <v>-197.46776636666962</v>
      </c>
    </row>
    <row r="144" spans="1:6" ht="13" x14ac:dyDescent="0.15">
      <c r="A144" s="153" t="s">
        <v>151</v>
      </c>
      <c r="B144" s="154">
        <v>3588935</v>
      </c>
      <c r="C144" s="155">
        <v>6803.01</v>
      </c>
      <c r="D144" s="154">
        <v>4877738</v>
      </c>
      <c r="E144" s="142">
        <f t="shared" si="4"/>
        <v>-1288803</v>
      </c>
      <c r="F144" s="143">
        <f t="shared" si="5"/>
        <v>-189.44599522858263</v>
      </c>
    </row>
    <row r="145" spans="1:6" ht="13" x14ac:dyDescent="0.15">
      <c r="A145" s="153" t="s">
        <v>152</v>
      </c>
      <c r="B145" s="154">
        <v>243939</v>
      </c>
      <c r="C145" s="155">
        <v>1085.739</v>
      </c>
      <c r="D145" s="154">
        <v>331539</v>
      </c>
      <c r="E145" s="142">
        <f t="shared" si="4"/>
        <v>-87600</v>
      </c>
      <c r="F145" s="143">
        <f t="shared" si="5"/>
        <v>-80.682373940698454</v>
      </c>
    </row>
    <row r="146" spans="1:6" ht="13" x14ac:dyDescent="0.15">
      <c r="A146" s="153" t="s">
        <v>153</v>
      </c>
      <c r="B146" s="154">
        <v>199356</v>
      </c>
      <c r="C146" s="156">
        <v>477.83499999999998</v>
      </c>
      <c r="D146" s="154">
        <v>270946</v>
      </c>
      <c r="E146" s="142">
        <f t="shared" si="4"/>
        <v>-71590</v>
      </c>
      <c r="F146" s="143">
        <f t="shared" si="5"/>
        <v>-149.82159113501524</v>
      </c>
    </row>
    <row r="147" spans="1:6" ht="13" x14ac:dyDescent="0.15">
      <c r="A147" s="153" t="s">
        <v>154</v>
      </c>
      <c r="B147" s="154">
        <v>1111649</v>
      </c>
      <c r="C147" s="155">
        <v>1872.16</v>
      </c>
      <c r="D147" s="154">
        <v>1510847</v>
      </c>
      <c r="E147" s="142">
        <f t="shared" si="4"/>
        <v>-399198</v>
      </c>
      <c r="F147" s="143">
        <f t="shared" si="5"/>
        <v>-213.22857020767455</v>
      </c>
    </row>
    <row r="148" spans="1:6" ht="13" x14ac:dyDescent="0.15">
      <c r="A148" s="153" t="s">
        <v>155</v>
      </c>
      <c r="B148" s="154">
        <v>3833191</v>
      </c>
      <c r="C148" s="155">
        <v>6819.2039999999997</v>
      </c>
      <c r="D148" s="154">
        <v>5209708</v>
      </c>
      <c r="E148" s="142">
        <f t="shared" si="4"/>
        <v>-1376517</v>
      </c>
      <c r="F148" s="143">
        <f t="shared" si="5"/>
        <v>-201.85889731411467</v>
      </c>
    </row>
    <row r="149" spans="1:6" ht="13" x14ac:dyDescent="0.15">
      <c r="A149" s="153" t="s">
        <v>156</v>
      </c>
      <c r="B149" s="154">
        <v>359793</v>
      </c>
      <c r="C149" s="156">
        <v>994.79200000000003</v>
      </c>
      <c r="D149" s="154">
        <v>488996</v>
      </c>
      <c r="E149" s="142">
        <f t="shared" si="4"/>
        <v>-129203</v>
      </c>
      <c r="F149" s="143">
        <f t="shared" si="5"/>
        <v>-129.87941197757922</v>
      </c>
    </row>
    <row r="150" spans="1:6" ht="13" x14ac:dyDescent="0.15">
      <c r="A150" s="153" t="s">
        <v>157</v>
      </c>
      <c r="B150" s="154">
        <v>362224</v>
      </c>
      <c r="C150" s="156">
        <v>406.69600000000003</v>
      </c>
      <c r="D150" s="154">
        <v>492301</v>
      </c>
      <c r="E150" s="142">
        <f t="shared" si="4"/>
        <v>-130077</v>
      </c>
      <c r="F150" s="143">
        <f t="shared" si="5"/>
        <v>-319.83840509864859</v>
      </c>
    </row>
    <row r="151" spans="1:6" ht="13" x14ac:dyDescent="0.15">
      <c r="A151" s="153" t="s">
        <v>158</v>
      </c>
      <c r="B151" s="154">
        <v>1669019</v>
      </c>
      <c r="C151" s="155">
        <v>2449.096</v>
      </c>
      <c r="D151" s="154">
        <v>2268371</v>
      </c>
      <c r="E151" s="142">
        <f t="shared" si="4"/>
        <v>-599352</v>
      </c>
      <c r="F151" s="143">
        <f t="shared" si="5"/>
        <v>-244.72376746358657</v>
      </c>
    </row>
    <row r="152" spans="1:6" ht="13" x14ac:dyDescent="0.15">
      <c r="A152" s="153" t="s">
        <v>159</v>
      </c>
      <c r="B152" s="154">
        <v>1596428</v>
      </c>
      <c r="C152" s="155">
        <v>2946.0619999999999</v>
      </c>
      <c r="D152" s="154">
        <v>2169713</v>
      </c>
      <c r="E152" s="142">
        <f t="shared" si="4"/>
        <v>-573285</v>
      </c>
      <c r="F152" s="143">
        <f t="shared" si="5"/>
        <v>-194.59366435601152</v>
      </c>
    </row>
    <row r="153" spans="1:6" ht="13" x14ac:dyDescent="0.15">
      <c r="A153" s="153" t="s">
        <v>160</v>
      </c>
      <c r="B153" s="154">
        <v>1829077</v>
      </c>
      <c r="C153" s="155">
        <v>2700.2190000000001</v>
      </c>
      <c r="D153" s="154">
        <v>2485908</v>
      </c>
      <c r="E153" s="142">
        <f t="shared" si="4"/>
        <v>-656831</v>
      </c>
      <c r="F153" s="143">
        <f t="shared" si="5"/>
        <v>-243.25101038100982</v>
      </c>
    </row>
    <row r="154" spans="1:6" ht="13" x14ac:dyDescent="0.15">
      <c r="A154" s="153" t="s">
        <v>161</v>
      </c>
      <c r="B154" s="154">
        <v>901398</v>
      </c>
      <c r="C154" s="155">
        <v>1883.576</v>
      </c>
      <c r="D154" s="154">
        <v>1225094</v>
      </c>
      <c r="E154" s="142">
        <f t="shared" si="4"/>
        <v>-323696</v>
      </c>
      <c r="F154" s="143">
        <f t="shared" si="5"/>
        <v>-171.85183926743599</v>
      </c>
    </row>
    <row r="155" spans="1:6" ht="13" x14ac:dyDescent="0.15">
      <c r="A155" s="153" t="s">
        <v>162</v>
      </c>
      <c r="B155" s="154">
        <v>508023</v>
      </c>
      <c r="C155" s="156">
        <v>913</v>
      </c>
      <c r="D155" s="154">
        <v>690457</v>
      </c>
      <c r="E155" s="142">
        <f t="shared" si="4"/>
        <v>-182434</v>
      </c>
      <c r="F155" s="143">
        <f t="shared" si="5"/>
        <v>-199.81818181818181</v>
      </c>
    </row>
    <row r="156" spans="1:6" ht="13" x14ac:dyDescent="0.15">
      <c r="A156" s="153" t="s">
        <v>163</v>
      </c>
      <c r="B156" s="154">
        <v>273429</v>
      </c>
      <c r="C156" s="156">
        <v>454.07900000000001</v>
      </c>
      <c r="D156" s="154">
        <v>371619</v>
      </c>
      <c r="E156" s="142">
        <f t="shared" si="4"/>
        <v>-98190</v>
      </c>
      <c r="F156" s="143">
        <f t="shared" si="5"/>
        <v>-216.23990539091216</v>
      </c>
    </row>
    <row r="157" spans="1:6" ht="13" x14ac:dyDescent="0.15">
      <c r="A157" s="153" t="s">
        <v>164</v>
      </c>
      <c r="B157" s="154">
        <v>4815269</v>
      </c>
      <c r="C157" s="155">
        <v>8845.6890000000003</v>
      </c>
      <c r="D157" s="154">
        <v>6544454</v>
      </c>
      <c r="E157" s="142">
        <f t="shared" si="4"/>
        <v>-1729185</v>
      </c>
      <c r="F157" s="143">
        <f t="shared" si="5"/>
        <v>-195.48335918208292</v>
      </c>
    </row>
    <row r="158" spans="1:6" ht="13" x14ac:dyDescent="0.15">
      <c r="A158" s="153" t="s">
        <v>165</v>
      </c>
      <c r="B158" s="154">
        <v>4359897</v>
      </c>
      <c r="C158" s="155">
        <v>6311.835</v>
      </c>
      <c r="D158" s="154">
        <v>5925556</v>
      </c>
      <c r="E158" s="142">
        <f t="shared" si="4"/>
        <v>-1565659</v>
      </c>
      <c r="F158" s="143">
        <f t="shared" si="5"/>
        <v>-248.05131946573383</v>
      </c>
    </row>
    <row r="159" spans="1:6" ht="13" x14ac:dyDescent="0.15">
      <c r="A159" s="153" t="s">
        <v>166</v>
      </c>
      <c r="B159" s="154">
        <v>1766556</v>
      </c>
      <c r="C159" s="155">
        <v>2774.663</v>
      </c>
      <c r="D159" s="154">
        <v>2400934</v>
      </c>
      <c r="E159" s="142">
        <f t="shared" si="4"/>
        <v>-634378</v>
      </c>
      <c r="F159" s="143">
        <f t="shared" si="5"/>
        <v>-228.63245013898984</v>
      </c>
    </row>
    <row r="160" spans="1:6" ht="13" x14ac:dyDescent="0.15">
      <c r="A160" s="153" t="s">
        <v>167</v>
      </c>
      <c r="B160" s="154">
        <v>471502</v>
      </c>
      <c r="C160" s="155">
        <v>1549.4680000000001</v>
      </c>
      <c r="D160" s="154">
        <v>640820</v>
      </c>
      <c r="E160" s="142">
        <f t="shared" si="4"/>
        <v>-169318</v>
      </c>
      <c r="F160" s="143">
        <f t="shared" si="5"/>
        <v>-109.27492532920976</v>
      </c>
    </row>
    <row r="161" spans="1:6" ht="13" x14ac:dyDescent="0.15">
      <c r="A161" s="153" t="s">
        <v>168</v>
      </c>
      <c r="B161" s="154">
        <v>0</v>
      </c>
      <c r="C161" s="156">
        <v>161.49100000000001</v>
      </c>
      <c r="D161" s="154">
        <v>0</v>
      </c>
      <c r="E161" s="142">
        <f t="shared" si="4"/>
        <v>0</v>
      </c>
      <c r="F161" s="143">
        <f t="shared" si="5"/>
        <v>0</v>
      </c>
    </row>
    <row r="162" spans="1:6" ht="13" x14ac:dyDescent="0.15">
      <c r="A162" s="153" t="s">
        <v>169</v>
      </c>
      <c r="B162" s="154">
        <v>2340871</v>
      </c>
      <c r="C162" s="155">
        <v>2963.6179999999999</v>
      </c>
      <c r="D162" s="154">
        <v>3181488</v>
      </c>
      <c r="E162" s="142">
        <f t="shared" si="4"/>
        <v>-840617</v>
      </c>
      <c r="F162" s="143">
        <f t="shared" si="5"/>
        <v>-283.6455305643305</v>
      </c>
    </row>
    <row r="163" spans="1:6" ht="13" x14ac:dyDescent="0.15">
      <c r="A163" s="153" t="s">
        <v>170</v>
      </c>
      <c r="B163" s="154">
        <v>1619779</v>
      </c>
      <c r="C163" s="155">
        <v>2385.451</v>
      </c>
      <c r="D163" s="154">
        <v>2201450</v>
      </c>
      <c r="E163" s="142">
        <f t="shared" si="4"/>
        <v>-581671</v>
      </c>
      <c r="F163" s="143">
        <f t="shared" si="5"/>
        <v>-243.84110174553993</v>
      </c>
    </row>
    <row r="164" spans="1:6" ht="13" x14ac:dyDescent="0.15">
      <c r="A164" s="153" t="s">
        <v>171</v>
      </c>
      <c r="B164" s="154">
        <v>1394204</v>
      </c>
      <c r="C164" s="155">
        <v>1616.7059999999999</v>
      </c>
      <c r="D164" s="154">
        <v>1894869</v>
      </c>
      <c r="E164" s="142">
        <f t="shared" si="4"/>
        <v>-500665</v>
      </c>
      <c r="F164" s="143">
        <f t="shared" si="5"/>
        <v>-309.68215618671547</v>
      </c>
    </row>
    <row r="165" spans="1:6" ht="13" x14ac:dyDescent="0.15">
      <c r="A165" s="153" t="s">
        <v>172</v>
      </c>
      <c r="B165" s="154">
        <v>1442617</v>
      </c>
      <c r="C165" s="155">
        <v>1787.9760000000001</v>
      </c>
      <c r="D165" s="154">
        <v>1960668</v>
      </c>
      <c r="E165" s="142">
        <f t="shared" si="4"/>
        <v>-518051</v>
      </c>
      <c r="F165" s="143">
        <f t="shared" si="5"/>
        <v>-289.74158489823128</v>
      </c>
    </row>
    <row r="166" spans="1:6" ht="13" x14ac:dyDescent="0.15">
      <c r="A166" s="153" t="s">
        <v>173</v>
      </c>
      <c r="B166" s="154">
        <v>661537</v>
      </c>
      <c r="C166" s="155">
        <v>1029.33</v>
      </c>
      <c r="D166" s="154">
        <v>899099</v>
      </c>
      <c r="E166" s="142">
        <f t="shared" si="4"/>
        <v>-237562</v>
      </c>
      <c r="F166" s="143">
        <f t="shared" si="5"/>
        <v>-230.79284583175465</v>
      </c>
    </row>
    <row r="167" spans="1:6" ht="13" x14ac:dyDescent="0.15">
      <c r="A167" s="153" t="s">
        <v>174</v>
      </c>
      <c r="B167" s="154">
        <v>1399850</v>
      </c>
      <c r="C167" s="155">
        <v>1948.8610000000001</v>
      </c>
      <c r="D167" s="154">
        <v>1902543</v>
      </c>
      <c r="E167" s="142">
        <f t="shared" si="4"/>
        <v>-502693</v>
      </c>
      <c r="F167" s="143">
        <f t="shared" si="5"/>
        <v>-257.94194660368288</v>
      </c>
    </row>
    <row r="168" spans="1:6" ht="26" x14ac:dyDescent="0.15">
      <c r="A168" s="153" t="s">
        <v>175</v>
      </c>
      <c r="B168" s="154">
        <v>998402</v>
      </c>
      <c r="C168" s="155">
        <v>1710.3530000000001</v>
      </c>
      <c r="D168" s="154">
        <v>1356932</v>
      </c>
      <c r="E168" s="142">
        <f t="shared" si="4"/>
        <v>-358530</v>
      </c>
      <c r="F168" s="143">
        <f t="shared" si="5"/>
        <v>-209.62339353338169</v>
      </c>
    </row>
    <row r="169" spans="1:6" ht="13" x14ac:dyDescent="0.15">
      <c r="A169" s="153" t="s">
        <v>176</v>
      </c>
      <c r="B169" s="154">
        <v>10989783</v>
      </c>
      <c r="C169" s="155">
        <v>16853.79</v>
      </c>
      <c r="D169" s="154">
        <v>14936264</v>
      </c>
      <c r="E169" s="142">
        <f t="shared" si="4"/>
        <v>-3946481</v>
      </c>
      <c r="F169" s="143">
        <f t="shared" si="5"/>
        <v>-234.15985365902861</v>
      </c>
    </row>
    <row r="170" spans="1:6" ht="13" x14ac:dyDescent="0.15">
      <c r="A170" s="153" t="s">
        <v>177</v>
      </c>
      <c r="B170" s="154">
        <v>1069867</v>
      </c>
      <c r="C170" s="155">
        <v>1565.904</v>
      </c>
      <c r="D170" s="154">
        <v>1454061</v>
      </c>
      <c r="E170" s="142">
        <f t="shared" si="4"/>
        <v>-384194</v>
      </c>
      <c r="F170" s="143">
        <f t="shared" si="5"/>
        <v>-245.34965106417764</v>
      </c>
    </row>
    <row r="171" spans="1:6" ht="13" x14ac:dyDescent="0.15">
      <c r="A171" s="153" t="s">
        <v>178</v>
      </c>
      <c r="B171" s="154">
        <v>2019798</v>
      </c>
      <c r="C171" s="155">
        <v>2753.3609999999999</v>
      </c>
      <c r="D171" s="154">
        <v>2745117</v>
      </c>
      <c r="E171" s="142">
        <f t="shared" si="4"/>
        <v>-725319</v>
      </c>
      <c r="F171" s="143">
        <f t="shared" si="5"/>
        <v>-263.43040378649948</v>
      </c>
    </row>
    <row r="172" spans="1:6" ht="13" x14ac:dyDescent="0.15">
      <c r="A172" s="153" t="s">
        <v>179</v>
      </c>
      <c r="B172" s="154">
        <v>1461269</v>
      </c>
      <c r="C172" s="155">
        <v>1889.7449999999999</v>
      </c>
      <c r="D172" s="154">
        <v>1986018</v>
      </c>
      <c r="E172" s="142">
        <f t="shared" si="4"/>
        <v>-524749</v>
      </c>
      <c r="F172" s="143">
        <f t="shared" si="5"/>
        <v>-277.68243863590061</v>
      </c>
    </row>
    <row r="173" spans="1:6" ht="13" x14ac:dyDescent="0.15">
      <c r="A173" s="153" t="s">
        <v>180</v>
      </c>
      <c r="B173" s="154">
        <v>2549635</v>
      </c>
      <c r="C173" s="155">
        <v>3617.6030000000001</v>
      </c>
      <c r="D173" s="154">
        <v>3465220</v>
      </c>
      <c r="E173" s="142">
        <f t="shared" si="4"/>
        <v>-915585</v>
      </c>
      <c r="F173" s="143">
        <f t="shared" si="5"/>
        <v>-253.09161895321293</v>
      </c>
    </row>
    <row r="174" spans="1:6" ht="13" x14ac:dyDescent="0.15">
      <c r="A174" s="153" t="s">
        <v>181</v>
      </c>
      <c r="B174" s="154">
        <v>245816</v>
      </c>
      <c r="C174" s="156">
        <v>725.01300000000003</v>
      </c>
      <c r="D174" s="154">
        <v>334090</v>
      </c>
      <c r="E174" s="142">
        <f t="shared" si="4"/>
        <v>-88274</v>
      </c>
      <c r="F174" s="143">
        <f t="shared" si="5"/>
        <v>-121.75505818516358</v>
      </c>
    </row>
    <row r="175" spans="1:6" ht="26" x14ac:dyDescent="0.15">
      <c r="A175" s="153" t="s">
        <v>182</v>
      </c>
      <c r="B175" s="154">
        <v>259198</v>
      </c>
      <c r="C175" s="156">
        <v>768.18799999999999</v>
      </c>
      <c r="D175" s="154">
        <v>352278</v>
      </c>
      <c r="E175" s="142">
        <f t="shared" si="4"/>
        <v>-93080</v>
      </c>
      <c r="F175" s="143">
        <f t="shared" si="5"/>
        <v>-121.16825568740985</v>
      </c>
    </row>
    <row r="176" spans="1:6" ht="13" x14ac:dyDescent="0.15">
      <c r="A176" s="153" t="s">
        <v>183</v>
      </c>
      <c r="B176" s="154">
        <v>894794</v>
      </c>
      <c r="C176" s="155">
        <v>1061.3969999999999</v>
      </c>
      <c r="D176" s="154">
        <v>1216119</v>
      </c>
      <c r="E176" s="142">
        <f t="shared" si="4"/>
        <v>-321325</v>
      </c>
      <c r="F176" s="143">
        <f t="shared" si="5"/>
        <v>-302.73780687150992</v>
      </c>
    </row>
    <row r="177" spans="1:6" ht="13" x14ac:dyDescent="0.15">
      <c r="A177" s="153" t="s">
        <v>184</v>
      </c>
      <c r="B177" s="154">
        <v>1888284</v>
      </c>
      <c r="C177" s="155">
        <v>3708.1239999999998</v>
      </c>
      <c r="D177" s="154">
        <v>2566377</v>
      </c>
      <c r="E177" s="142">
        <f t="shared" si="4"/>
        <v>-678093</v>
      </c>
      <c r="F177" s="143">
        <f t="shared" si="5"/>
        <v>-182.86686205747165</v>
      </c>
    </row>
    <row r="178" spans="1:6" ht="13" x14ac:dyDescent="0.15">
      <c r="A178" s="157" t="s">
        <v>185</v>
      </c>
      <c r="B178" s="157" t="s">
        <v>595</v>
      </c>
      <c r="C178" s="144">
        <f>SUM(C7:C177)</f>
        <v>592237.61699999997</v>
      </c>
      <c r="D178" s="144">
        <f>SUM(D7:D177)</f>
        <v>487913264</v>
      </c>
    </row>
    <row r="184" spans="1:6" x14ac:dyDescent="0.15">
      <c r="A184" s="145" t="s">
        <v>659</v>
      </c>
    </row>
    <row r="185" spans="1:6" ht="13" x14ac:dyDescent="0.15">
      <c r="A185" s="153" t="s">
        <v>39</v>
      </c>
    </row>
    <row r="186" spans="1:6" ht="13" x14ac:dyDescent="0.15">
      <c r="A186" s="153" t="s">
        <v>57</v>
      </c>
    </row>
    <row r="187" spans="1:6" ht="13" x14ac:dyDescent="0.15">
      <c r="A187" s="153" t="s">
        <v>65</v>
      </c>
    </row>
    <row r="188" spans="1:6" ht="13" x14ac:dyDescent="0.15">
      <c r="A188" s="153" t="s">
        <v>84</v>
      </c>
    </row>
    <row r="189" spans="1:6" ht="13" x14ac:dyDescent="0.15">
      <c r="A189" s="153" t="s">
        <v>95</v>
      </c>
    </row>
    <row r="190" spans="1:6" ht="13" x14ac:dyDescent="0.15">
      <c r="A190" s="153" t="s">
        <v>114</v>
      </c>
    </row>
    <row r="191" spans="1:6" ht="13" x14ac:dyDescent="0.15">
      <c r="A191" s="153" t="s">
        <v>145</v>
      </c>
    </row>
    <row r="192" spans="1:6" ht="13" x14ac:dyDescent="0.15">
      <c r="A192" s="153" t="s">
        <v>157</v>
      </c>
    </row>
    <row r="193" spans="1:1" ht="13" x14ac:dyDescent="0.15">
      <c r="A193" s="153" t="s">
        <v>171</v>
      </c>
    </row>
    <row r="196" spans="1:1" x14ac:dyDescent="0.15">
      <c r="A196" s="145" t="s">
        <v>660</v>
      </c>
    </row>
    <row r="197" spans="1:1" ht="13" x14ac:dyDescent="0.15">
      <c r="A197" s="153" t="s">
        <v>16</v>
      </c>
    </row>
    <row r="198" spans="1:1" ht="13" x14ac:dyDescent="0.15">
      <c r="A198" s="153" t="s">
        <v>25</v>
      </c>
    </row>
    <row r="199" spans="1:1" ht="13" x14ac:dyDescent="0.15">
      <c r="A199" s="153" t="s">
        <v>53</v>
      </c>
    </row>
    <row r="200" spans="1:1" ht="26" x14ac:dyDescent="0.15">
      <c r="A200" s="153" t="s">
        <v>67</v>
      </c>
    </row>
    <row r="201" spans="1:1" ht="13" x14ac:dyDescent="0.15">
      <c r="A201" s="153" t="s">
        <v>73</v>
      </c>
    </row>
    <row r="202" spans="1:1" ht="13" x14ac:dyDescent="0.15">
      <c r="A202" s="153" t="s">
        <v>116</v>
      </c>
    </row>
    <row r="203" spans="1:1" ht="13" x14ac:dyDescent="0.15">
      <c r="A203" s="153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0DAA9-D1D1-8D45-A5B4-46EFEC12A00B}">
  <dimension ref="A1:X191"/>
  <sheetViews>
    <sheetView zoomScale="139" zoomScaleNormal="139" workbookViewId="0">
      <pane xSplit="2" ySplit="1" topLeftCell="C168" activePane="bottomRight" state="frozen"/>
      <selection activeCell="F68" sqref="F68"/>
      <selection pane="topRight" activeCell="F68" sqref="F68"/>
      <selection pane="bottomLeft" activeCell="F68" sqref="F68"/>
      <selection pane="bottomRight" activeCell="F68" sqref="F68"/>
    </sheetView>
  </sheetViews>
  <sheetFormatPr baseColWidth="10" defaultRowHeight="16" x14ac:dyDescent="0.2"/>
  <cols>
    <col min="1" max="1" width="10.83203125" style="7"/>
    <col min="2" max="2" width="27.1640625" style="7" customWidth="1"/>
    <col min="3" max="3" width="11" style="7" bestFit="1" customWidth="1"/>
    <col min="4" max="4" width="27.33203125" style="7" customWidth="1"/>
    <col min="5" max="5" width="12.6640625" style="7" bestFit="1" customWidth="1"/>
    <col min="6" max="6" width="16.33203125" style="7" bestFit="1" customWidth="1"/>
    <col min="7" max="8" width="11" style="7" bestFit="1" customWidth="1"/>
    <col min="9" max="10" width="10.83203125" style="7"/>
    <col min="11" max="12" width="17.5" style="7" customWidth="1"/>
    <col min="13" max="13" width="10.83203125" style="7"/>
    <col min="14" max="14" width="13" style="7" bestFit="1" customWidth="1"/>
    <col min="15" max="21" width="12.6640625" style="7" customWidth="1"/>
    <col min="22" max="22" width="10.83203125" style="7"/>
    <col min="24" max="16384" width="10.83203125" style="7"/>
  </cols>
  <sheetData>
    <row r="1" spans="1:23" s="67" customFormat="1" ht="91" x14ac:dyDescent="0.15">
      <c r="A1" s="67" t="s">
        <v>638</v>
      </c>
      <c r="B1" s="55" t="s">
        <v>13</v>
      </c>
      <c r="C1" s="56" t="s">
        <v>669</v>
      </c>
      <c r="D1" s="57" t="s">
        <v>13</v>
      </c>
      <c r="E1" s="58" t="s">
        <v>189</v>
      </c>
      <c r="F1" s="58" t="s">
        <v>8</v>
      </c>
      <c r="G1" s="127" t="s">
        <v>190</v>
      </c>
      <c r="H1" s="58" t="s">
        <v>7</v>
      </c>
      <c r="I1" s="59" t="s">
        <v>565</v>
      </c>
      <c r="J1" s="59" t="s">
        <v>575</v>
      </c>
      <c r="K1" s="59" t="s">
        <v>560</v>
      </c>
      <c r="L1" s="59" t="s">
        <v>561</v>
      </c>
      <c r="M1" s="59" t="s">
        <v>563</v>
      </c>
      <c r="N1" s="59" t="s">
        <v>562</v>
      </c>
      <c r="O1" s="59" t="s">
        <v>567</v>
      </c>
      <c r="P1" s="59" t="s">
        <v>568</v>
      </c>
      <c r="Q1" s="59" t="s">
        <v>569</v>
      </c>
      <c r="R1" s="59" t="s">
        <v>570</v>
      </c>
      <c r="S1" s="59" t="s">
        <v>571</v>
      </c>
      <c r="T1" s="59" t="s">
        <v>572</v>
      </c>
      <c r="U1" s="59" t="s">
        <v>665</v>
      </c>
    </row>
    <row r="2" spans="1:23" ht="13" x14ac:dyDescent="0.15">
      <c r="A2" s="7" t="s">
        <v>605</v>
      </c>
      <c r="B2" s="60" t="s">
        <v>53</v>
      </c>
      <c r="C2" s="61">
        <v>42</v>
      </c>
      <c r="D2" s="60" t="s">
        <v>53</v>
      </c>
      <c r="E2" s="62">
        <v>15513</v>
      </c>
      <c r="F2" s="62">
        <v>52608737</v>
      </c>
      <c r="G2" s="61">
        <v>78.599999999999994</v>
      </c>
      <c r="H2" s="63">
        <v>3391.1750000000002</v>
      </c>
      <c r="I2" s="7">
        <f t="shared" ref="I2:I33" si="0">G2-C2</f>
        <v>36.599999999999994</v>
      </c>
      <c r="J2" s="7" t="s">
        <v>566</v>
      </c>
      <c r="K2" s="7">
        <v>30</v>
      </c>
      <c r="L2" s="7">
        <v>5</v>
      </c>
      <c r="M2" s="7">
        <f t="shared" ref="M2:M33" si="1">C2-K2-L2</f>
        <v>7</v>
      </c>
      <c r="N2" s="7">
        <f t="shared" ref="N2:N33" si="2">G2-C2</f>
        <v>36.599999999999994</v>
      </c>
      <c r="O2" s="45">
        <f t="shared" ref="O2:O33" si="3">F2*K2/10000</f>
        <v>157826.21100000001</v>
      </c>
      <c r="P2" s="45">
        <f t="shared" ref="P2:P33" si="4">F2*L2/10000</f>
        <v>26304.3685</v>
      </c>
      <c r="Q2" s="45">
        <f t="shared" ref="Q2:Q33" si="5">F2*M2/10000</f>
        <v>36826.115899999997</v>
      </c>
      <c r="R2" s="45">
        <f t="shared" ref="R2:R33" si="6">F2*N2/10000</f>
        <v>192547.97741999998</v>
      </c>
      <c r="S2" s="45">
        <f t="shared" ref="S2:S33" si="7">SUM(O2:R2)</f>
        <v>413504.67281999998</v>
      </c>
      <c r="T2" s="45">
        <f t="shared" ref="T2:T33" si="8">F2*G2/10000</f>
        <v>413504.67281999998</v>
      </c>
      <c r="U2" s="45">
        <f>R2/H2</f>
        <v>56.779133315148869</v>
      </c>
      <c r="W2" s="7"/>
    </row>
    <row r="3" spans="1:23" ht="13" x14ac:dyDescent="0.15">
      <c r="A3" s="7" t="s">
        <v>605</v>
      </c>
      <c r="B3" s="60" t="s">
        <v>98</v>
      </c>
      <c r="C3" s="61">
        <v>43.4</v>
      </c>
      <c r="D3" s="60" t="s">
        <v>98</v>
      </c>
      <c r="E3" s="62">
        <v>117636</v>
      </c>
      <c r="F3" s="62">
        <v>39195658</v>
      </c>
      <c r="G3" s="61">
        <v>109.1</v>
      </c>
      <c r="H3" s="61">
        <v>333.19400000000002</v>
      </c>
      <c r="I3" s="7">
        <f t="shared" si="0"/>
        <v>65.699999999999989</v>
      </c>
      <c r="J3" s="7" t="s">
        <v>566</v>
      </c>
      <c r="K3" s="7">
        <v>30</v>
      </c>
      <c r="L3" s="7">
        <v>5</v>
      </c>
      <c r="M3" s="7">
        <f t="shared" si="1"/>
        <v>8.3999999999999986</v>
      </c>
      <c r="N3" s="7">
        <f t="shared" si="2"/>
        <v>65.699999999999989</v>
      </c>
      <c r="O3" s="45">
        <f t="shared" si="3"/>
        <v>117586.974</v>
      </c>
      <c r="P3" s="45">
        <f t="shared" si="4"/>
        <v>19597.829000000002</v>
      </c>
      <c r="Q3" s="45">
        <f t="shared" si="5"/>
        <v>32924.352719999995</v>
      </c>
      <c r="R3" s="45">
        <f t="shared" si="6"/>
        <v>257515.47305999993</v>
      </c>
      <c r="S3" s="45">
        <f t="shared" si="7"/>
        <v>427624.62877999991</v>
      </c>
      <c r="T3" s="45">
        <f t="shared" si="8"/>
        <v>427624.62877999997</v>
      </c>
      <c r="U3" s="45">
        <f t="shared" ref="U3:U66" si="9">R3/H3</f>
        <v>772.86947862206375</v>
      </c>
      <c r="W3" s="7"/>
    </row>
    <row r="4" spans="1:23" ht="13" x14ac:dyDescent="0.15">
      <c r="A4" s="7" t="s">
        <v>605</v>
      </c>
      <c r="B4" s="60" t="s">
        <v>153</v>
      </c>
      <c r="C4" s="61">
        <v>44.6</v>
      </c>
      <c r="D4" s="60" t="s">
        <v>153</v>
      </c>
      <c r="E4" s="62">
        <v>169150</v>
      </c>
      <c r="F4" s="62">
        <v>80825858</v>
      </c>
      <c r="G4" s="61">
        <v>88.4</v>
      </c>
      <c r="H4" s="61">
        <v>477.83499999999998</v>
      </c>
      <c r="I4" s="7">
        <f t="shared" si="0"/>
        <v>43.800000000000004</v>
      </c>
      <c r="J4" s="7" t="s">
        <v>566</v>
      </c>
      <c r="K4" s="7">
        <v>30</v>
      </c>
      <c r="L4" s="7">
        <v>5</v>
      </c>
      <c r="M4" s="7">
        <f t="shared" si="1"/>
        <v>9.6000000000000014</v>
      </c>
      <c r="N4" s="7">
        <f t="shared" si="2"/>
        <v>43.800000000000004</v>
      </c>
      <c r="O4" s="45">
        <f t="shared" si="3"/>
        <v>242477.57399999999</v>
      </c>
      <c r="P4" s="45">
        <f t="shared" si="4"/>
        <v>40412.928999999996</v>
      </c>
      <c r="Q4" s="45">
        <f t="shared" si="5"/>
        <v>77592.823680000001</v>
      </c>
      <c r="R4" s="45">
        <f t="shared" si="6"/>
        <v>354017.25804000004</v>
      </c>
      <c r="S4" s="45">
        <f t="shared" si="7"/>
        <v>714500.58471999993</v>
      </c>
      <c r="T4" s="45">
        <f t="shared" si="8"/>
        <v>714500.58472000004</v>
      </c>
      <c r="U4" s="45">
        <f t="shared" si="9"/>
        <v>740.8776210198082</v>
      </c>
      <c r="W4" s="7"/>
    </row>
    <row r="5" spans="1:23" ht="13" x14ac:dyDescent="0.15">
      <c r="A5" s="7" t="s">
        <v>605</v>
      </c>
      <c r="B5" s="60" t="s">
        <v>62</v>
      </c>
      <c r="C5" s="61">
        <v>43.5</v>
      </c>
      <c r="D5" s="60" t="s">
        <v>62</v>
      </c>
      <c r="E5" s="62">
        <v>190344</v>
      </c>
      <c r="F5" s="62">
        <v>84913996</v>
      </c>
      <c r="G5" s="61">
        <v>62.2</v>
      </c>
      <c r="H5" s="61">
        <v>446.108</v>
      </c>
      <c r="I5" s="7">
        <f t="shared" si="0"/>
        <v>18.700000000000003</v>
      </c>
      <c r="J5" s="7" t="s">
        <v>566</v>
      </c>
      <c r="K5" s="7">
        <v>30</v>
      </c>
      <c r="L5" s="7">
        <v>5</v>
      </c>
      <c r="M5" s="7">
        <f t="shared" si="1"/>
        <v>8.5</v>
      </c>
      <c r="N5" s="7">
        <f t="shared" si="2"/>
        <v>18.700000000000003</v>
      </c>
      <c r="O5" s="45">
        <f t="shared" si="3"/>
        <v>254741.98800000001</v>
      </c>
      <c r="P5" s="45">
        <f t="shared" si="4"/>
        <v>42456.998</v>
      </c>
      <c r="Q5" s="45">
        <f t="shared" si="5"/>
        <v>72176.896599999993</v>
      </c>
      <c r="R5" s="45">
        <f t="shared" si="6"/>
        <v>158789.17252000002</v>
      </c>
      <c r="S5" s="45">
        <f t="shared" si="7"/>
        <v>528165.05512000003</v>
      </c>
      <c r="T5" s="45">
        <f t="shared" si="8"/>
        <v>528165.05512000003</v>
      </c>
      <c r="U5" s="45">
        <f t="shared" si="9"/>
        <v>355.94334223999573</v>
      </c>
      <c r="W5" s="7"/>
    </row>
    <row r="6" spans="1:23" ht="13" x14ac:dyDescent="0.15">
      <c r="A6" s="7" t="s">
        <v>605</v>
      </c>
      <c r="B6" s="60" t="s">
        <v>21</v>
      </c>
      <c r="C6" s="61">
        <v>42.9</v>
      </c>
      <c r="D6" s="60" t="s">
        <v>21</v>
      </c>
      <c r="E6" s="62">
        <v>194160</v>
      </c>
      <c r="F6" s="62">
        <v>125672251</v>
      </c>
      <c r="G6" s="61">
        <v>84.4</v>
      </c>
      <c r="H6" s="61">
        <v>647.26199999999994</v>
      </c>
      <c r="I6" s="7">
        <f t="shared" si="0"/>
        <v>41.500000000000007</v>
      </c>
      <c r="J6" s="7" t="s">
        <v>566</v>
      </c>
      <c r="K6" s="7">
        <v>30</v>
      </c>
      <c r="L6" s="7">
        <v>5</v>
      </c>
      <c r="M6" s="7">
        <f t="shared" si="1"/>
        <v>7.8999999999999986</v>
      </c>
      <c r="N6" s="7">
        <f t="shared" si="2"/>
        <v>41.500000000000007</v>
      </c>
      <c r="O6" s="45">
        <f t="shared" si="3"/>
        <v>377016.75300000003</v>
      </c>
      <c r="P6" s="45">
        <f t="shared" si="4"/>
        <v>62836.125500000002</v>
      </c>
      <c r="Q6" s="45">
        <f t="shared" si="5"/>
        <v>99281.07828999999</v>
      </c>
      <c r="R6" s="45">
        <f t="shared" si="6"/>
        <v>521539.84165000007</v>
      </c>
      <c r="S6" s="45">
        <f t="shared" si="7"/>
        <v>1060673.79844</v>
      </c>
      <c r="T6" s="45">
        <f t="shared" si="8"/>
        <v>1060673.79844</v>
      </c>
      <c r="U6" s="45">
        <f t="shared" si="9"/>
        <v>805.76310929731721</v>
      </c>
      <c r="W6" s="7"/>
    </row>
    <row r="7" spans="1:23" ht="13" x14ac:dyDescent="0.15">
      <c r="A7" s="7" t="s">
        <v>605</v>
      </c>
      <c r="B7" s="60" t="s">
        <v>60</v>
      </c>
      <c r="C7" s="61">
        <v>44.4</v>
      </c>
      <c r="D7" s="60" t="s">
        <v>60</v>
      </c>
      <c r="E7" s="62">
        <v>199736</v>
      </c>
      <c r="F7" s="62">
        <v>103027980</v>
      </c>
      <c r="G7" s="61">
        <v>81.900000000000006</v>
      </c>
      <c r="H7" s="61">
        <v>515.822</v>
      </c>
      <c r="I7" s="7">
        <f t="shared" si="0"/>
        <v>37.500000000000007</v>
      </c>
      <c r="J7" s="7" t="s">
        <v>566</v>
      </c>
      <c r="K7" s="7">
        <v>30</v>
      </c>
      <c r="L7" s="7">
        <v>5</v>
      </c>
      <c r="M7" s="7">
        <f t="shared" si="1"/>
        <v>9.3999999999999986</v>
      </c>
      <c r="N7" s="7">
        <f t="shared" si="2"/>
        <v>37.500000000000007</v>
      </c>
      <c r="O7" s="45">
        <f t="shared" si="3"/>
        <v>309083.94</v>
      </c>
      <c r="P7" s="45">
        <f t="shared" si="4"/>
        <v>51513.99</v>
      </c>
      <c r="Q7" s="45">
        <f t="shared" si="5"/>
        <v>96846.301199999987</v>
      </c>
      <c r="R7" s="45">
        <f t="shared" si="6"/>
        <v>386354.9250000001</v>
      </c>
      <c r="S7" s="45">
        <f t="shared" si="7"/>
        <v>843799.15620000008</v>
      </c>
      <c r="T7" s="45">
        <f t="shared" si="8"/>
        <v>843799.15620000008</v>
      </c>
      <c r="U7" s="45">
        <f t="shared" si="9"/>
        <v>749.00823346037998</v>
      </c>
      <c r="W7" s="7"/>
    </row>
    <row r="8" spans="1:23" ht="13" x14ac:dyDescent="0.15">
      <c r="A8" s="7" t="s">
        <v>605</v>
      </c>
      <c r="B8" s="60" t="s">
        <v>89</v>
      </c>
      <c r="C8" s="61">
        <v>44.1</v>
      </c>
      <c r="D8" s="60" t="s">
        <v>89</v>
      </c>
      <c r="E8" s="62">
        <v>204564</v>
      </c>
      <c r="F8" s="62">
        <v>145530253</v>
      </c>
      <c r="G8" s="61">
        <v>66.099999999999994</v>
      </c>
      <c r="H8" s="61">
        <v>711.41499999999996</v>
      </c>
      <c r="I8" s="7">
        <f t="shared" si="0"/>
        <v>21.999999999999993</v>
      </c>
      <c r="J8" s="7" t="s">
        <v>566</v>
      </c>
      <c r="K8" s="7">
        <v>30</v>
      </c>
      <c r="L8" s="7">
        <v>5</v>
      </c>
      <c r="M8" s="7">
        <f t="shared" si="1"/>
        <v>9.1000000000000014</v>
      </c>
      <c r="N8" s="7">
        <f t="shared" si="2"/>
        <v>21.999999999999993</v>
      </c>
      <c r="O8" s="45">
        <f t="shared" si="3"/>
        <v>436590.75900000002</v>
      </c>
      <c r="P8" s="45">
        <f t="shared" si="4"/>
        <v>72765.126499999998</v>
      </c>
      <c r="Q8" s="45">
        <f t="shared" si="5"/>
        <v>132432.53023000003</v>
      </c>
      <c r="R8" s="45">
        <f t="shared" si="6"/>
        <v>320166.55659999989</v>
      </c>
      <c r="S8" s="45">
        <f t="shared" si="7"/>
        <v>961954.9723299999</v>
      </c>
      <c r="T8" s="45">
        <f t="shared" si="8"/>
        <v>961954.9723299999</v>
      </c>
      <c r="U8" s="45">
        <f t="shared" si="9"/>
        <v>450.04189762656102</v>
      </c>
      <c r="W8" s="7"/>
    </row>
    <row r="9" spans="1:23" ht="13" x14ac:dyDescent="0.15">
      <c r="A9" s="7" t="s">
        <v>605</v>
      </c>
      <c r="B9" s="60" t="s">
        <v>100</v>
      </c>
      <c r="C9" s="61">
        <v>45.6</v>
      </c>
      <c r="D9" s="60" t="s">
        <v>100</v>
      </c>
      <c r="E9" s="62">
        <v>205793</v>
      </c>
      <c r="F9" s="62">
        <v>82693511</v>
      </c>
      <c r="G9" s="61">
        <v>101.1</v>
      </c>
      <c r="H9" s="61">
        <v>401.82799999999997</v>
      </c>
      <c r="I9" s="7">
        <f t="shared" si="0"/>
        <v>55.499999999999993</v>
      </c>
      <c r="J9" s="7" t="s">
        <v>566</v>
      </c>
      <c r="K9" s="7">
        <v>30</v>
      </c>
      <c r="L9" s="7">
        <v>5</v>
      </c>
      <c r="M9" s="7">
        <f t="shared" si="1"/>
        <v>10.600000000000001</v>
      </c>
      <c r="N9" s="7">
        <f t="shared" si="2"/>
        <v>55.499999999999993</v>
      </c>
      <c r="O9" s="45">
        <f t="shared" si="3"/>
        <v>248080.533</v>
      </c>
      <c r="P9" s="45">
        <f t="shared" si="4"/>
        <v>41346.755499999999</v>
      </c>
      <c r="Q9" s="45">
        <f t="shared" si="5"/>
        <v>87655.121660000019</v>
      </c>
      <c r="R9" s="45">
        <f t="shared" si="6"/>
        <v>458948.98604999989</v>
      </c>
      <c r="S9" s="45">
        <f t="shared" si="7"/>
        <v>836031.39620999992</v>
      </c>
      <c r="T9" s="45">
        <f t="shared" si="8"/>
        <v>836031.39620999992</v>
      </c>
      <c r="U9" s="45">
        <f t="shared" si="9"/>
        <v>1142.1528267069491</v>
      </c>
      <c r="W9" s="7"/>
    </row>
    <row r="10" spans="1:23" ht="13" x14ac:dyDescent="0.15">
      <c r="A10" s="7" t="s">
        <v>605</v>
      </c>
      <c r="B10" s="60" t="s">
        <v>156</v>
      </c>
      <c r="C10" s="61">
        <v>43.5</v>
      </c>
      <c r="D10" s="60" t="s">
        <v>156</v>
      </c>
      <c r="E10" s="62">
        <v>222809</v>
      </c>
      <c r="F10" s="62">
        <v>221648738</v>
      </c>
      <c r="G10" s="61">
        <v>106.2</v>
      </c>
      <c r="H10" s="61">
        <v>994.79200000000003</v>
      </c>
      <c r="I10" s="7">
        <f t="shared" si="0"/>
        <v>62.7</v>
      </c>
      <c r="J10" s="7" t="s">
        <v>566</v>
      </c>
      <c r="K10" s="7">
        <v>30</v>
      </c>
      <c r="L10" s="7">
        <v>5</v>
      </c>
      <c r="M10" s="7">
        <f t="shared" si="1"/>
        <v>8.5</v>
      </c>
      <c r="N10" s="7">
        <f t="shared" si="2"/>
        <v>62.7</v>
      </c>
      <c r="O10" s="45">
        <f t="shared" si="3"/>
        <v>664946.21400000004</v>
      </c>
      <c r="P10" s="45">
        <f t="shared" si="4"/>
        <v>110824.36900000001</v>
      </c>
      <c r="Q10" s="45">
        <f t="shared" si="5"/>
        <v>188401.42730000001</v>
      </c>
      <c r="R10" s="45">
        <f t="shared" si="6"/>
        <v>1389737.5872599999</v>
      </c>
      <c r="S10" s="45">
        <f t="shared" si="7"/>
        <v>2353909.5975600001</v>
      </c>
      <c r="T10" s="45">
        <f t="shared" si="8"/>
        <v>2353909.5975600001</v>
      </c>
      <c r="U10" s="45">
        <f t="shared" si="9"/>
        <v>1397.0132321731578</v>
      </c>
      <c r="W10" s="7"/>
    </row>
    <row r="11" spans="1:23" ht="13" x14ac:dyDescent="0.15">
      <c r="A11" s="7" t="s">
        <v>605</v>
      </c>
      <c r="B11" s="60" t="s">
        <v>119</v>
      </c>
      <c r="C11" s="61">
        <v>45.4</v>
      </c>
      <c r="D11" s="60" t="s">
        <v>119</v>
      </c>
      <c r="E11" s="62">
        <v>244966</v>
      </c>
      <c r="F11" s="62">
        <v>403285062</v>
      </c>
      <c r="G11" s="61">
        <v>74.900000000000006</v>
      </c>
      <c r="H11" s="63">
        <v>1646.2909999999999</v>
      </c>
      <c r="I11" s="7">
        <f t="shared" si="0"/>
        <v>29.500000000000007</v>
      </c>
      <c r="J11" s="7" t="s">
        <v>566</v>
      </c>
      <c r="K11" s="7">
        <v>30</v>
      </c>
      <c r="L11" s="7">
        <v>5</v>
      </c>
      <c r="M11" s="7">
        <f t="shared" si="1"/>
        <v>10.399999999999999</v>
      </c>
      <c r="N11" s="7">
        <f t="shared" si="2"/>
        <v>29.500000000000007</v>
      </c>
      <c r="O11" s="45">
        <f t="shared" si="3"/>
        <v>1209855.186</v>
      </c>
      <c r="P11" s="45">
        <f t="shared" si="4"/>
        <v>201642.53099999999</v>
      </c>
      <c r="Q11" s="45">
        <f t="shared" si="5"/>
        <v>419416.46447999991</v>
      </c>
      <c r="R11" s="45">
        <f t="shared" si="6"/>
        <v>1189690.9329000004</v>
      </c>
      <c r="S11" s="45">
        <f t="shared" si="7"/>
        <v>3020605.1143800002</v>
      </c>
      <c r="T11" s="45">
        <f t="shared" si="8"/>
        <v>3020605.1143800002</v>
      </c>
      <c r="U11" s="45">
        <f t="shared" si="9"/>
        <v>722.64923570620283</v>
      </c>
      <c r="W11" s="7"/>
    </row>
    <row r="12" spans="1:23" ht="13" x14ac:dyDescent="0.15">
      <c r="A12" s="7" t="s">
        <v>605</v>
      </c>
      <c r="B12" s="60" t="s">
        <v>124</v>
      </c>
      <c r="C12" s="61">
        <v>44.3</v>
      </c>
      <c r="D12" s="60" t="s">
        <v>124</v>
      </c>
      <c r="E12" s="62">
        <v>260082</v>
      </c>
      <c r="F12" s="62">
        <v>473034974</v>
      </c>
      <c r="G12" s="61">
        <v>77.2</v>
      </c>
      <c r="H12" s="63">
        <v>1818.7929999999999</v>
      </c>
      <c r="I12" s="7">
        <f t="shared" si="0"/>
        <v>32.900000000000006</v>
      </c>
      <c r="J12" s="7" t="s">
        <v>566</v>
      </c>
      <c r="K12" s="7">
        <v>30</v>
      </c>
      <c r="L12" s="7">
        <v>5</v>
      </c>
      <c r="M12" s="7">
        <f t="shared" si="1"/>
        <v>9.2999999999999972</v>
      </c>
      <c r="N12" s="7">
        <f t="shared" si="2"/>
        <v>32.900000000000006</v>
      </c>
      <c r="O12" s="45">
        <f t="shared" si="3"/>
        <v>1419104.922</v>
      </c>
      <c r="P12" s="45">
        <f t="shared" si="4"/>
        <v>236517.48699999999</v>
      </c>
      <c r="Q12" s="45">
        <f t="shared" si="5"/>
        <v>439922.52581999986</v>
      </c>
      <c r="R12" s="45">
        <f t="shared" si="6"/>
        <v>1556285.0644600003</v>
      </c>
      <c r="S12" s="45">
        <f t="shared" si="7"/>
        <v>3651829.9992800001</v>
      </c>
      <c r="T12" s="45">
        <f t="shared" si="8"/>
        <v>3651829.9992800001</v>
      </c>
      <c r="U12" s="45">
        <f t="shared" si="9"/>
        <v>855.66915226746551</v>
      </c>
      <c r="W12" s="7"/>
    </row>
    <row r="13" spans="1:23" ht="13" x14ac:dyDescent="0.15">
      <c r="A13" s="7" t="s">
        <v>605</v>
      </c>
      <c r="B13" s="60" t="s">
        <v>51</v>
      </c>
      <c r="C13" s="61">
        <v>45.4</v>
      </c>
      <c r="D13" s="60" t="s">
        <v>51</v>
      </c>
      <c r="E13" s="62">
        <v>261884</v>
      </c>
      <c r="F13" s="62">
        <v>650044032</v>
      </c>
      <c r="G13" s="61">
        <v>80.2</v>
      </c>
      <c r="H13" s="63">
        <v>2482.1799999999998</v>
      </c>
      <c r="I13" s="7">
        <f t="shared" si="0"/>
        <v>34.800000000000004</v>
      </c>
      <c r="J13" s="7" t="s">
        <v>566</v>
      </c>
      <c r="K13" s="7">
        <v>30</v>
      </c>
      <c r="L13" s="7">
        <v>5</v>
      </c>
      <c r="M13" s="7">
        <f t="shared" si="1"/>
        <v>10.399999999999999</v>
      </c>
      <c r="N13" s="7">
        <f t="shared" si="2"/>
        <v>34.800000000000004</v>
      </c>
      <c r="O13" s="45">
        <f t="shared" si="3"/>
        <v>1950132.0959999999</v>
      </c>
      <c r="P13" s="45">
        <f t="shared" si="4"/>
        <v>325022.016</v>
      </c>
      <c r="Q13" s="45">
        <f t="shared" si="5"/>
        <v>676045.79327999987</v>
      </c>
      <c r="R13" s="45">
        <f t="shared" si="6"/>
        <v>2262153.2313600001</v>
      </c>
      <c r="S13" s="45">
        <f t="shared" si="7"/>
        <v>5213353.1366399992</v>
      </c>
      <c r="T13" s="45">
        <f t="shared" si="8"/>
        <v>5213353.1366400002</v>
      </c>
      <c r="U13" s="45">
        <f t="shared" si="9"/>
        <v>911.35744843645512</v>
      </c>
      <c r="W13" s="7"/>
    </row>
    <row r="14" spans="1:23" ht="13" x14ac:dyDescent="0.15">
      <c r="A14" s="7" t="s">
        <v>605</v>
      </c>
      <c r="B14" s="60" t="s">
        <v>19</v>
      </c>
      <c r="C14" s="61">
        <v>43.9</v>
      </c>
      <c r="D14" s="60" t="s">
        <v>19</v>
      </c>
      <c r="E14" s="62">
        <v>272129</v>
      </c>
      <c r="F14" s="62">
        <v>78883450</v>
      </c>
      <c r="G14" s="61">
        <v>97.1</v>
      </c>
      <c r="H14" s="61">
        <v>289.875</v>
      </c>
      <c r="I14" s="7">
        <f t="shared" si="0"/>
        <v>53.199999999999996</v>
      </c>
      <c r="J14" s="7" t="s">
        <v>566</v>
      </c>
      <c r="K14" s="7">
        <v>30</v>
      </c>
      <c r="L14" s="7">
        <v>5</v>
      </c>
      <c r="M14" s="7">
        <f t="shared" si="1"/>
        <v>8.8999999999999986</v>
      </c>
      <c r="N14" s="7">
        <f t="shared" si="2"/>
        <v>53.199999999999996</v>
      </c>
      <c r="O14" s="45">
        <f t="shared" si="3"/>
        <v>236650.35</v>
      </c>
      <c r="P14" s="45">
        <f t="shared" si="4"/>
        <v>39441.724999999999</v>
      </c>
      <c r="Q14" s="45">
        <f t="shared" si="5"/>
        <v>70206.270499999984</v>
      </c>
      <c r="R14" s="45">
        <f t="shared" si="6"/>
        <v>419659.95399999997</v>
      </c>
      <c r="S14" s="45">
        <f t="shared" si="7"/>
        <v>765958.29949999996</v>
      </c>
      <c r="T14" s="45">
        <f t="shared" si="8"/>
        <v>765958.29949999996</v>
      </c>
      <c r="U14" s="45">
        <f t="shared" si="9"/>
        <v>1447.7273100474342</v>
      </c>
      <c r="W14" s="7"/>
    </row>
    <row r="15" spans="1:23" ht="13" x14ac:dyDescent="0.15">
      <c r="A15" s="7" t="s">
        <v>605</v>
      </c>
      <c r="B15" s="60" t="s">
        <v>110</v>
      </c>
      <c r="C15" s="61">
        <v>45.6</v>
      </c>
      <c r="D15" s="60" t="s">
        <v>110</v>
      </c>
      <c r="E15" s="62">
        <v>279318</v>
      </c>
      <c r="F15" s="62">
        <v>391976141</v>
      </c>
      <c r="G15" s="61">
        <v>75.3</v>
      </c>
      <c r="H15" s="63">
        <v>1403.3340000000001</v>
      </c>
      <c r="I15" s="7">
        <f t="shared" si="0"/>
        <v>29.699999999999996</v>
      </c>
      <c r="J15" s="7" t="s">
        <v>566</v>
      </c>
      <c r="K15" s="7">
        <v>30</v>
      </c>
      <c r="L15" s="7">
        <v>5</v>
      </c>
      <c r="M15" s="7">
        <f t="shared" si="1"/>
        <v>10.600000000000001</v>
      </c>
      <c r="N15" s="7">
        <f t="shared" si="2"/>
        <v>29.699999999999996</v>
      </c>
      <c r="O15" s="45">
        <f t="shared" si="3"/>
        <v>1175928.423</v>
      </c>
      <c r="P15" s="45">
        <f t="shared" si="4"/>
        <v>195988.0705</v>
      </c>
      <c r="Q15" s="45">
        <f t="shared" si="5"/>
        <v>415494.70946000004</v>
      </c>
      <c r="R15" s="45">
        <f t="shared" si="6"/>
        <v>1164169.1387699998</v>
      </c>
      <c r="S15" s="45">
        <f t="shared" si="7"/>
        <v>2951580.3417299995</v>
      </c>
      <c r="T15" s="45">
        <f t="shared" si="8"/>
        <v>2951580.34173</v>
      </c>
      <c r="U15" s="45">
        <f t="shared" si="9"/>
        <v>829.57381405281978</v>
      </c>
      <c r="W15" s="7"/>
    </row>
    <row r="16" spans="1:23" ht="13" x14ac:dyDescent="0.15">
      <c r="A16" s="7" t="s">
        <v>605</v>
      </c>
      <c r="B16" s="60" t="s">
        <v>26</v>
      </c>
      <c r="C16" s="61">
        <v>44.9</v>
      </c>
      <c r="D16" s="60" t="s">
        <v>26</v>
      </c>
      <c r="E16" s="62">
        <v>280129</v>
      </c>
      <c r="F16" s="62">
        <v>605454929</v>
      </c>
      <c r="G16" s="61">
        <v>83.5</v>
      </c>
      <c r="H16" s="63">
        <v>2161.3449999999998</v>
      </c>
      <c r="I16" s="7">
        <f t="shared" si="0"/>
        <v>38.6</v>
      </c>
      <c r="J16" s="7" t="s">
        <v>566</v>
      </c>
      <c r="K16" s="7">
        <v>30</v>
      </c>
      <c r="L16" s="7">
        <v>5</v>
      </c>
      <c r="M16" s="7">
        <f t="shared" si="1"/>
        <v>9.8999999999999986</v>
      </c>
      <c r="N16" s="7">
        <f t="shared" si="2"/>
        <v>38.6</v>
      </c>
      <c r="O16" s="45">
        <f t="shared" si="3"/>
        <v>1816364.787</v>
      </c>
      <c r="P16" s="45">
        <f t="shared" si="4"/>
        <v>302727.4645</v>
      </c>
      <c r="Q16" s="45">
        <f t="shared" si="5"/>
        <v>599400.37970999989</v>
      </c>
      <c r="R16" s="45">
        <f t="shared" si="6"/>
        <v>2337056.0259400001</v>
      </c>
      <c r="S16" s="45">
        <f t="shared" si="7"/>
        <v>5055548.6571500003</v>
      </c>
      <c r="T16" s="45">
        <f t="shared" si="8"/>
        <v>5055548.6571500003</v>
      </c>
      <c r="U16" s="45">
        <f t="shared" si="9"/>
        <v>1081.2970747104234</v>
      </c>
      <c r="W16" s="7"/>
    </row>
    <row r="17" spans="1:23" ht="13" x14ac:dyDescent="0.15">
      <c r="A17" s="7" t="s">
        <v>605</v>
      </c>
      <c r="B17" s="60" t="s">
        <v>92</v>
      </c>
      <c r="C17" s="61">
        <v>44.1</v>
      </c>
      <c r="D17" s="60" t="s">
        <v>92</v>
      </c>
      <c r="E17" s="62">
        <v>284258</v>
      </c>
      <c r="F17" s="62">
        <v>247589498</v>
      </c>
      <c r="G17" s="61">
        <v>77.3</v>
      </c>
      <c r="H17" s="61">
        <v>871.00400000000002</v>
      </c>
      <c r="I17" s="7">
        <f t="shared" si="0"/>
        <v>33.199999999999996</v>
      </c>
      <c r="J17" s="7" t="s">
        <v>566</v>
      </c>
      <c r="K17" s="7">
        <v>30</v>
      </c>
      <c r="L17" s="7">
        <v>5</v>
      </c>
      <c r="M17" s="7">
        <f t="shared" si="1"/>
        <v>9.1000000000000014</v>
      </c>
      <c r="N17" s="7">
        <f t="shared" si="2"/>
        <v>33.199999999999996</v>
      </c>
      <c r="O17" s="45">
        <f t="shared" si="3"/>
        <v>742768.49399999995</v>
      </c>
      <c r="P17" s="45">
        <f t="shared" si="4"/>
        <v>123794.749</v>
      </c>
      <c r="Q17" s="45">
        <f t="shared" si="5"/>
        <v>225306.44318000003</v>
      </c>
      <c r="R17" s="45">
        <f t="shared" si="6"/>
        <v>821997.13335999986</v>
      </c>
      <c r="S17" s="45">
        <f t="shared" si="7"/>
        <v>1913866.8195399998</v>
      </c>
      <c r="T17" s="45">
        <f t="shared" si="8"/>
        <v>1913866.8195399998</v>
      </c>
      <c r="U17" s="45">
        <f t="shared" si="9"/>
        <v>943.7351991035631</v>
      </c>
      <c r="W17" s="7"/>
    </row>
    <row r="18" spans="1:23" ht="13" x14ac:dyDescent="0.15">
      <c r="A18" s="7" t="s">
        <v>605</v>
      </c>
      <c r="B18" s="60" t="s">
        <v>145</v>
      </c>
      <c r="C18" s="61">
        <v>45.9</v>
      </c>
      <c r="D18" s="60" t="s">
        <v>145</v>
      </c>
      <c r="E18" s="62">
        <v>284617</v>
      </c>
      <c r="F18" s="62">
        <v>156657974</v>
      </c>
      <c r="G18" s="61">
        <v>64.599999999999994</v>
      </c>
      <c r="H18" s="61">
        <v>550.41700000000003</v>
      </c>
      <c r="I18" s="7">
        <f t="shared" si="0"/>
        <v>18.699999999999996</v>
      </c>
      <c r="J18" s="7" t="s">
        <v>566</v>
      </c>
      <c r="K18" s="7">
        <v>30</v>
      </c>
      <c r="L18" s="7">
        <v>5</v>
      </c>
      <c r="M18" s="7">
        <f t="shared" si="1"/>
        <v>10.899999999999999</v>
      </c>
      <c r="N18" s="7">
        <f t="shared" si="2"/>
        <v>18.699999999999996</v>
      </c>
      <c r="O18" s="45">
        <f t="shared" si="3"/>
        <v>469973.92200000002</v>
      </c>
      <c r="P18" s="45">
        <f t="shared" si="4"/>
        <v>78328.986999999994</v>
      </c>
      <c r="Q18" s="45">
        <f t="shared" si="5"/>
        <v>170757.19165999995</v>
      </c>
      <c r="R18" s="45">
        <f t="shared" si="6"/>
        <v>292950.41137999995</v>
      </c>
      <c r="S18" s="45">
        <f t="shared" si="7"/>
        <v>1012010.5120399999</v>
      </c>
      <c r="T18" s="45">
        <f t="shared" si="8"/>
        <v>1012010.5120399999</v>
      </c>
      <c r="U18" s="45">
        <f t="shared" si="9"/>
        <v>532.23358177527211</v>
      </c>
      <c r="W18" s="7"/>
    </row>
    <row r="19" spans="1:23" ht="13" x14ac:dyDescent="0.15">
      <c r="A19" s="7" t="s">
        <v>605</v>
      </c>
      <c r="B19" s="60" t="s">
        <v>66</v>
      </c>
      <c r="C19" s="61">
        <v>43.3</v>
      </c>
      <c r="D19" s="60" t="s">
        <v>66</v>
      </c>
      <c r="E19" s="62">
        <v>287918</v>
      </c>
      <c r="F19" s="62">
        <v>262484655</v>
      </c>
      <c r="G19" s="61">
        <v>73.400000000000006</v>
      </c>
      <c r="H19" s="61">
        <v>911.66399999999999</v>
      </c>
      <c r="I19" s="7">
        <f t="shared" si="0"/>
        <v>30.100000000000009</v>
      </c>
      <c r="J19" s="7" t="s">
        <v>566</v>
      </c>
      <c r="K19" s="7">
        <v>30</v>
      </c>
      <c r="L19" s="7">
        <v>5</v>
      </c>
      <c r="M19" s="7">
        <f t="shared" si="1"/>
        <v>8.2999999999999972</v>
      </c>
      <c r="N19" s="7">
        <f t="shared" si="2"/>
        <v>30.100000000000009</v>
      </c>
      <c r="O19" s="45">
        <f t="shared" si="3"/>
        <v>787453.96499999997</v>
      </c>
      <c r="P19" s="45">
        <f t="shared" si="4"/>
        <v>131242.32750000001</v>
      </c>
      <c r="Q19" s="45">
        <f t="shared" si="5"/>
        <v>217862.26364999989</v>
      </c>
      <c r="R19" s="45">
        <f t="shared" si="6"/>
        <v>790078.81155000022</v>
      </c>
      <c r="S19" s="45">
        <f t="shared" si="7"/>
        <v>1926637.3677000001</v>
      </c>
      <c r="T19" s="45">
        <f t="shared" si="8"/>
        <v>1926637.3677000001</v>
      </c>
      <c r="U19" s="45">
        <f t="shared" si="9"/>
        <v>866.63377247538597</v>
      </c>
      <c r="W19" s="7"/>
    </row>
    <row r="20" spans="1:23" ht="13" x14ac:dyDescent="0.15">
      <c r="A20" s="7" t="s">
        <v>605</v>
      </c>
      <c r="B20" s="60" t="s">
        <v>35</v>
      </c>
      <c r="C20" s="61">
        <v>45.4</v>
      </c>
      <c r="D20" s="60" t="s">
        <v>35</v>
      </c>
      <c r="E20" s="62">
        <v>288658</v>
      </c>
      <c r="F20" s="62">
        <v>441014821</v>
      </c>
      <c r="G20" s="61">
        <v>72.099999999999994</v>
      </c>
      <c r="H20" s="63">
        <v>1527.81</v>
      </c>
      <c r="I20" s="7">
        <f t="shared" si="0"/>
        <v>26.699999999999996</v>
      </c>
      <c r="J20" s="7" t="s">
        <v>566</v>
      </c>
      <c r="K20" s="7">
        <v>30</v>
      </c>
      <c r="L20" s="7">
        <v>5</v>
      </c>
      <c r="M20" s="7">
        <f t="shared" si="1"/>
        <v>10.399999999999999</v>
      </c>
      <c r="N20" s="7">
        <f t="shared" si="2"/>
        <v>26.699999999999996</v>
      </c>
      <c r="O20" s="45">
        <f t="shared" si="3"/>
        <v>1323044.463</v>
      </c>
      <c r="P20" s="45">
        <f t="shared" si="4"/>
        <v>220507.4105</v>
      </c>
      <c r="Q20" s="45">
        <f t="shared" si="5"/>
        <v>458655.41383999994</v>
      </c>
      <c r="R20" s="45">
        <f t="shared" si="6"/>
        <v>1177509.57207</v>
      </c>
      <c r="S20" s="45">
        <f t="shared" si="7"/>
        <v>3179716.85941</v>
      </c>
      <c r="T20" s="45">
        <f t="shared" si="8"/>
        <v>3179716.85941</v>
      </c>
      <c r="U20" s="45">
        <f t="shared" si="9"/>
        <v>770.71728295403227</v>
      </c>
      <c r="W20" s="7"/>
    </row>
    <row r="21" spans="1:23" ht="13" x14ac:dyDescent="0.15">
      <c r="A21" s="7" t="s">
        <v>605</v>
      </c>
      <c r="B21" s="60" t="s">
        <v>54</v>
      </c>
      <c r="C21" s="61">
        <v>43.6</v>
      </c>
      <c r="D21" s="60" t="s">
        <v>54</v>
      </c>
      <c r="E21" s="62">
        <v>290966</v>
      </c>
      <c r="F21" s="62">
        <v>797218620</v>
      </c>
      <c r="G21" s="61">
        <v>69.599999999999994</v>
      </c>
      <c r="H21" s="63">
        <v>2739.9</v>
      </c>
      <c r="I21" s="7">
        <f t="shared" si="0"/>
        <v>25.999999999999993</v>
      </c>
      <c r="J21" s="7" t="s">
        <v>566</v>
      </c>
      <c r="K21" s="7">
        <v>30</v>
      </c>
      <c r="L21" s="7">
        <v>5</v>
      </c>
      <c r="M21" s="7">
        <f t="shared" si="1"/>
        <v>8.6000000000000014</v>
      </c>
      <c r="N21" s="7">
        <f t="shared" si="2"/>
        <v>25.999999999999993</v>
      </c>
      <c r="O21" s="45">
        <f t="shared" si="3"/>
        <v>2391655.86</v>
      </c>
      <c r="P21" s="45">
        <f t="shared" si="4"/>
        <v>398609.31</v>
      </c>
      <c r="Q21" s="45">
        <f t="shared" si="5"/>
        <v>685608.01320000004</v>
      </c>
      <c r="R21" s="45">
        <f t="shared" si="6"/>
        <v>2072768.4119999995</v>
      </c>
      <c r="S21" s="45">
        <f t="shared" si="7"/>
        <v>5548641.5951999994</v>
      </c>
      <c r="T21" s="45">
        <f t="shared" si="8"/>
        <v>5548641.5951999994</v>
      </c>
      <c r="U21" s="45">
        <f t="shared" si="9"/>
        <v>756.51243184057796</v>
      </c>
      <c r="W21" s="7"/>
    </row>
    <row r="22" spans="1:23" ht="13" x14ac:dyDescent="0.15">
      <c r="A22" s="7" t="s">
        <v>605</v>
      </c>
      <c r="B22" s="60" t="s">
        <v>126</v>
      </c>
      <c r="C22" s="61">
        <v>45.2</v>
      </c>
      <c r="D22" s="60" t="s">
        <v>126</v>
      </c>
      <c r="E22" s="62">
        <v>291655</v>
      </c>
      <c r="F22" s="62">
        <v>693643032</v>
      </c>
      <c r="G22" s="61">
        <v>46.9</v>
      </c>
      <c r="H22" s="63">
        <v>2378.3000000000002</v>
      </c>
      <c r="I22" s="7">
        <f t="shared" si="0"/>
        <v>1.6999999999999957</v>
      </c>
      <c r="J22" s="7" t="s">
        <v>566</v>
      </c>
      <c r="K22" s="7">
        <v>30</v>
      </c>
      <c r="L22" s="7">
        <v>5</v>
      </c>
      <c r="M22" s="7">
        <f t="shared" si="1"/>
        <v>10.200000000000003</v>
      </c>
      <c r="N22" s="7">
        <f t="shared" si="2"/>
        <v>1.6999999999999957</v>
      </c>
      <c r="O22" s="45">
        <f t="shared" si="3"/>
        <v>2080929.0959999999</v>
      </c>
      <c r="P22" s="45">
        <f t="shared" si="4"/>
        <v>346821.516</v>
      </c>
      <c r="Q22" s="45">
        <f t="shared" si="5"/>
        <v>707515.89264000021</v>
      </c>
      <c r="R22" s="45">
        <f t="shared" si="6"/>
        <v>117919.3154399997</v>
      </c>
      <c r="S22" s="45">
        <f t="shared" si="7"/>
        <v>3253185.8200799995</v>
      </c>
      <c r="T22" s="45">
        <f t="shared" si="8"/>
        <v>3253185.82008</v>
      </c>
      <c r="U22" s="45">
        <f t="shared" si="9"/>
        <v>49.581346104360129</v>
      </c>
      <c r="W22" s="7"/>
    </row>
    <row r="23" spans="1:23" ht="13" x14ac:dyDescent="0.15">
      <c r="A23" s="7" t="s">
        <v>605</v>
      </c>
      <c r="B23" s="60" t="s">
        <v>97</v>
      </c>
      <c r="C23" s="61">
        <v>45.8</v>
      </c>
      <c r="D23" s="60" t="s">
        <v>97</v>
      </c>
      <c r="E23" s="62">
        <v>302272</v>
      </c>
      <c r="F23" s="62">
        <v>512032442</v>
      </c>
      <c r="G23" s="61">
        <v>74.3</v>
      </c>
      <c r="H23" s="63">
        <v>1693.9459999999999</v>
      </c>
      <c r="I23" s="7">
        <f t="shared" si="0"/>
        <v>28.5</v>
      </c>
      <c r="J23" s="7" t="s">
        <v>566</v>
      </c>
      <c r="K23" s="7">
        <v>30</v>
      </c>
      <c r="L23" s="7">
        <v>5</v>
      </c>
      <c r="M23" s="7">
        <f t="shared" si="1"/>
        <v>10.799999999999997</v>
      </c>
      <c r="N23" s="7">
        <f t="shared" si="2"/>
        <v>28.5</v>
      </c>
      <c r="O23" s="45">
        <f t="shared" si="3"/>
        <v>1536097.3259999999</v>
      </c>
      <c r="P23" s="45">
        <f t="shared" si="4"/>
        <v>256016.22099999999</v>
      </c>
      <c r="Q23" s="45">
        <f t="shared" si="5"/>
        <v>552995.03735999984</v>
      </c>
      <c r="R23" s="45">
        <f t="shared" si="6"/>
        <v>1459292.4597</v>
      </c>
      <c r="S23" s="45">
        <f t="shared" si="7"/>
        <v>3804401.0440599998</v>
      </c>
      <c r="T23" s="45">
        <f t="shared" si="8"/>
        <v>3804401.0440599998</v>
      </c>
      <c r="U23" s="45">
        <f t="shared" si="9"/>
        <v>861.47519442768544</v>
      </c>
      <c r="W23" s="7"/>
    </row>
    <row r="24" spans="1:23" ht="13" x14ac:dyDescent="0.15">
      <c r="A24" s="7" t="s">
        <v>605</v>
      </c>
      <c r="B24" s="60" t="s">
        <v>88</v>
      </c>
      <c r="C24" s="61">
        <v>45.4</v>
      </c>
      <c r="D24" s="60" t="s">
        <v>88</v>
      </c>
      <c r="E24" s="62">
        <v>314491</v>
      </c>
      <c r="F24" s="62">
        <v>945963648</v>
      </c>
      <c r="G24" s="61">
        <v>71.2</v>
      </c>
      <c r="H24" s="63">
        <v>3007.915</v>
      </c>
      <c r="I24" s="7">
        <f t="shared" si="0"/>
        <v>25.800000000000004</v>
      </c>
      <c r="J24" s="7" t="s">
        <v>566</v>
      </c>
      <c r="K24" s="7">
        <v>30</v>
      </c>
      <c r="L24" s="7">
        <v>5</v>
      </c>
      <c r="M24" s="7">
        <f t="shared" si="1"/>
        <v>10.399999999999999</v>
      </c>
      <c r="N24" s="7">
        <f t="shared" si="2"/>
        <v>25.800000000000004</v>
      </c>
      <c r="O24" s="45">
        <f t="shared" si="3"/>
        <v>2837890.9440000001</v>
      </c>
      <c r="P24" s="45">
        <f t="shared" si="4"/>
        <v>472981.82400000002</v>
      </c>
      <c r="Q24" s="45">
        <f t="shared" si="5"/>
        <v>983802.19391999987</v>
      </c>
      <c r="R24" s="45">
        <f t="shared" si="6"/>
        <v>2440586.2118400005</v>
      </c>
      <c r="S24" s="45">
        <f t="shared" si="7"/>
        <v>6735261.1737600006</v>
      </c>
      <c r="T24" s="45">
        <f t="shared" si="8"/>
        <v>6735261.1737600006</v>
      </c>
      <c r="U24" s="45">
        <f t="shared" si="9"/>
        <v>811.38802520682952</v>
      </c>
      <c r="W24" s="7"/>
    </row>
    <row r="25" spans="1:23" ht="13" x14ac:dyDescent="0.15">
      <c r="A25" s="7" t="s">
        <v>605</v>
      </c>
      <c r="B25" s="60" t="s">
        <v>65</v>
      </c>
      <c r="C25" s="61">
        <v>45.2</v>
      </c>
      <c r="D25" s="60" t="s">
        <v>65</v>
      </c>
      <c r="E25" s="62">
        <v>315447</v>
      </c>
      <c r="F25" s="62">
        <v>265652014</v>
      </c>
      <c r="G25" s="61">
        <v>57.4</v>
      </c>
      <c r="H25" s="61">
        <v>842.14599999999996</v>
      </c>
      <c r="I25" s="7">
        <f t="shared" si="0"/>
        <v>12.199999999999996</v>
      </c>
      <c r="J25" s="7" t="s">
        <v>566</v>
      </c>
      <c r="K25" s="7">
        <v>30</v>
      </c>
      <c r="L25" s="7">
        <v>5</v>
      </c>
      <c r="M25" s="7">
        <f t="shared" si="1"/>
        <v>10.200000000000003</v>
      </c>
      <c r="N25" s="7">
        <f t="shared" si="2"/>
        <v>12.199999999999996</v>
      </c>
      <c r="O25" s="45">
        <f t="shared" si="3"/>
        <v>796956.04200000002</v>
      </c>
      <c r="P25" s="45">
        <f t="shared" si="4"/>
        <v>132826.00700000001</v>
      </c>
      <c r="Q25" s="45">
        <f t="shared" si="5"/>
        <v>270965.05428000004</v>
      </c>
      <c r="R25" s="45">
        <f t="shared" si="6"/>
        <v>324095.45707999985</v>
      </c>
      <c r="S25" s="45">
        <f t="shared" si="7"/>
        <v>1524842.5603599998</v>
      </c>
      <c r="T25" s="45">
        <f t="shared" si="8"/>
        <v>1524842.56036</v>
      </c>
      <c r="U25" s="45">
        <f t="shared" si="9"/>
        <v>384.84473841827884</v>
      </c>
      <c r="W25" s="7"/>
    </row>
    <row r="26" spans="1:23" ht="13" x14ac:dyDescent="0.15">
      <c r="A26" s="7" t="s">
        <v>605</v>
      </c>
      <c r="B26" s="60" t="s">
        <v>102</v>
      </c>
      <c r="C26" s="61">
        <v>45.1</v>
      </c>
      <c r="D26" s="60" t="s">
        <v>102</v>
      </c>
      <c r="E26" s="62">
        <v>315908</v>
      </c>
      <c r="F26" s="62">
        <v>937707259</v>
      </c>
      <c r="G26" s="61">
        <v>67.400000000000006</v>
      </c>
      <c r="H26" s="63">
        <v>2968.2930000000001</v>
      </c>
      <c r="I26" s="7">
        <f t="shared" si="0"/>
        <v>22.300000000000004</v>
      </c>
      <c r="J26" s="7" t="s">
        <v>566</v>
      </c>
      <c r="K26" s="7">
        <v>30</v>
      </c>
      <c r="L26" s="7">
        <v>5</v>
      </c>
      <c r="M26" s="7">
        <f t="shared" si="1"/>
        <v>10.100000000000001</v>
      </c>
      <c r="N26" s="7">
        <f t="shared" si="2"/>
        <v>22.300000000000004</v>
      </c>
      <c r="O26" s="45">
        <f t="shared" si="3"/>
        <v>2813121.7769999998</v>
      </c>
      <c r="P26" s="45">
        <f t="shared" si="4"/>
        <v>468853.62949999998</v>
      </c>
      <c r="Q26" s="45">
        <f t="shared" si="5"/>
        <v>947084.33159000019</v>
      </c>
      <c r="R26" s="45">
        <f t="shared" si="6"/>
        <v>2091087.1875700005</v>
      </c>
      <c r="S26" s="45">
        <f t="shared" si="7"/>
        <v>6320146.9256600011</v>
      </c>
      <c r="T26" s="45">
        <f t="shared" si="8"/>
        <v>6320146.9256600002</v>
      </c>
      <c r="U26" s="45">
        <f t="shared" si="9"/>
        <v>704.47465515365241</v>
      </c>
      <c r="W26" s="7"/>
    </row>
    <row r="27" spans="1:23" ht="13" x14ac:dyDescent="0.15">
      <c r="A27" s="7" t="s">
        <v>605</v>
      </c>
      <c r="B27" s="60" t="s">
        <v>111</v>
      </c>
      <c r="C27" s="61">
        <v>45.2</v>
      </c>
      <c r="D27" s="60" t="s">
        <v>111</v>
      </c>
      <c r="E27" s="62">
        <v>316163</v>
      </c>
      <c r="F27" s="62">
        <v>715815923</v>
      </c>
      <c r="G27" s="61">
        <v>94.1</v>
      </c>
      <c r="H27" s="63">
        <v>2264.0720000000001</v>
      </c>
      <c r="I27" s="7">
        <f t="shared" si="0"/>
        <v>48.899999999999991</v>
      </c>
      <c r="J27" s="7" t="s">
        <v>566</v>
      </c>
      <c r="K27" s="7">
        <v>30</v>
      </c>
      <c r="L27" s="7">
        <v>5</v>
      </c>
      <c r="M27" s="7">
        <f t="shared" si="1"/>
        <v>10.200000000000003</v>
      </c>
      <c r="N27" s="7">
        <f t="shared" si="2"/>
        <v>48.899999999999991</v>
      </c>
      <c r="O27" s="45">
        <f t="shared" si="3"/>
        <v>2147447.7689999999</v>
      </c>
      <c r="P27" s="45">
        <f t="shared" si="4"/>
        <v>357907.96149999998</v>
      </c>
      <c r="Q27" s="45">
        <f t="shared" si="5"/>
        <v>730132.24146000028</v>
      </c>
      <c r="R27" s="45">
        <f t="shared" si="6"/>
        <v>3500339.8634699997</v>
      </c>
      <c r="S27" s="45">
        <f t="shared" si="7"/>
        <v>6735827.83543</v>
      </c>
      <c r="T27" s="45">
        <f t="shared" si="8"/>
        <v>6735827.83543</v>
      </c>
      <c r="U27" s="45">
        <f t="shared" si="9"/>
        <v>1546.0373448680075</v>
      </c>
      <c r="W27" s="7"/>
    </row>
    <row r="28" spans="1:23" ht="13" x14ac:dyDescent="0.15">
      <c r="A28" s="7" t="s">
        <v>605</v>
      </c>
      <c r="B28" s="60" t="s">
        <v>135</v>
      </c>
      <c r="C28" s="61">
        <v>45.3</v>
      </c>
      <c r="D28" s="60" t="s">
        <v>135</v>
      </c>
      <c r="E28" s="62">
        <v>316819</v>
      </c>
      <c r="F28" s="62">
        <v>521783057</v>
      </c>
      <c r="G28" s="61">
        <v>72.599999999999994</v>
      </c>
      <c r="H28" s="63">
        <v>1646.942</v>
      </c>
      <c r="I28" s="7">
        <f t="shared" si="0"/>
        <v>27.299999999999997</v>
      </c>
      <c r="J28" s="7" t="s">
        <v>566</v>
      </c>
      <c r="K28" s="7">
        <v>30</v>
      </c>
      <c r="L28" s="7">
        <v>5</v>
      </c>
      <c r="M28" s="7">
        <f t="shared" si="1"/>
        <v>10.299999999999997</v>
      </c>
      <c r="N28" s="7">
        <f t="shared" si="2"/>
        <v>27.299999999999997</v>
      </c>
      <c r="O28" s="45">
        <f t="shared" si="3"/>
        <v>1565349.1710000001</v>
      </c>
      <c r="P28" s="45">
        <f t="shared" si="4"/>
        <v>260891.52849999999</v>
      </c>
      <c r="Q28" s="45">
        <f t="shared" si="5"/>
        <v>537436.54870999989</v>
      </c>
      <c r="R28" s="45">
        <f t="shared" si="6"/>
        <v>1424467.7456099999</v>
      </c>
      <c r="S28" s="45">
        <f t="shared" si="7"/>
        <v>3788144.9938199995</v>
      </c>
      <c r="T28" s="45">
        <f t="shared" si="8"/>
        <v>3788144.9938199995</v>
      </c>
      <c r="U28" s="45">
        <f t="shared" si="9"/>
        <v>864.91676428799553</v>
      </c>
      <c r="W28" s="7"/>
    </row>
    <row r="29" spans="1:23" ht="13" x14ac:dyDescent="0.15">
      <c r="A29" s="7" t="s">
        <v>605</v>
      </c>
      <c r="B29" s="60" t="s">
        <v>122</v>
      </c>
      <c r="C29" s="61">
        <v>44.8</v>
      </c>
      <c r="D29" s="60" t="s">
        <v>122</v>
      </c>
      <c r="E29" s="62">
        <v>316985</v>
      </c>
      <c r="F29" s="62">
        <v>479194156</v>
      </c>
      <c r="G29" s="61">
        <v>62.7</v>
      </c>
      <c r="H29" s="63">
        <v>1511.7270000000001</v>
      </c>
      <c r="I29" s="7">
        <f t="shared" si="0"/>
        <v>17.900000000000006</v>
      </c>
      <c r="J29" s="7" t="s">
        <v>566</v>
      </c>
      <c r="K29" s="7">
        <v>30</v>
      </c>
      <c r="L29" s="7">
        <v>5</v>
      </c>
      <c r="M29" s="7">
        <f t="shared" si="1"/>
        <v>9.7999999999999972</v>
      </c>
      <c r="N29" s="7">
        <f t="shared" si="2"/>
        <v>17.900000000000006</v>
      </c>
      <c r="O29" s="45">
        <f t="shared" si="3"/>
        <v>1437582.4680000001</v>
      </c>
      <c r="P29" s="45">
        <f t="shared" si="4"/>
        <v>239597.07800000001</v>
      </c>
      <c r="Q29" s="45">
        <f t="shared" si="5"/>
        <v>469610.27287999983</v>
      </c>
      <c r="R29" s="45">
        <f t="shared" si="6"/>
        <v>857757.5392400003</v>
      </c>
      <c r="S29" s="45">
        <f t="shared" si="7"/>
        <v>3004547.3581200005</v>
      </c>
      <c r="T29" s="45">
        <f t="shared" si="8"/>
        <v>3004547.35812</v>
      </c>
      <c r="U29" s="45">
        <f t="shared" si="9"/>
        <v>567.40240747171958</v>
      </c>
      <c r="W29" s="7"/>
    </row>
    <row r="30" spans="1:23" ht="13" x14ac:dyDescent="0.15">
      <c r="A30" s="7" t="s">
        <v>605</v>
      </c>
      <c r="B30" s="60" t="s">
        <v>180</v>
      </c>
      <c r="C30" s="61">
        <v>45.8</v>
      </c>
      <c r="D30" s="60" t="s">
        <v>180</v>
      </c>
      <c r="E30" s="62">
        <v>323675</v>
      </c>
      <c r="F30" s="62">
        <v>1170929048</v>
      </c>
      <c r="G30" s="61">
        <v>53.9</v>
      </c>
      <c r="H30" s="63">
        <v>3617.6030000000001</v>
      </c>
      <c r="I30" s="7">
        <f t="shared" si="0"/>
        <v>8.1000000000000014</v>
      </c>
      <c r="J30" s="7" t="s">
        <v>566</v>
      </c>
      <c r="K30" s="7">
        <v>30</v>
      </c>
      <c r="L30" s="7">
        <v>5</v>
      </c>
      <c r="M30" s="7">
        <f t="shared" si="1"/>
        <v>10.799999999999997</v>
      </c>
      <c r="N30" s="7">
        <f t="shared" si="2"/>
        <v>8.1000000000000014</v>
      </c>
      <c r="O30" s="45">
        <f t="shared" si="3"/>
        <v>3512787.1439999999</v>
      </c>
      <c r="P30" s="45">
        <f t="shared" si="4"/>
        <v>585464.52399999998</v>
      </c>
      <c r="Q30" s="45">
        <f t="shared" si="5"/>
        <v>1264603.3718399997</v>
      </c>
      <c r="R30" s="45">
        <f t="shared" si="6"/>
        <v>948452.52888000011</v>
      </c>
      <c r="S30" s="45">
        <f t="shared" si="7"/>
        <v>6311307.5687199999</v>
      </c>
      <c r="T30" s="45">
        <f t="shared" si="8"/>
        <v>6311307.5687199999</v>
      </c>
      <c r="U30" s="45">
        <f t="shared" si="9"/>
        <v>262.1770627899192</v>
      </c>
      <c r="W30" s="7"/>
    </row>
    <row r="31" spans="1:23" ht="13" x14ac:dyDescent="0.15">
      <c r="A31" s="7" t="s">
        <v>605</v>
      </c>
      <c r="B31" s="60" t="s">
        <v>129</v>
      </c>
      <c r="C31" s="61">
        <v>45</v>
      </c>
      <c r="D31" s="60" t="s">
        <v>129</v>
      </c>
      <c r="E31" s="62">
        <v>332979</v>
      </c>
      <c r="F31" s="62">
        <v>299687124</v>
      </c>
      <c r="G31" s="61">
        <v>57.5</v>
      </c>
      <c r="H31" s="61">
        <v>900.01900000000001</v>
      </c>
      <c r="I31" s="7">
        <f t="shared" si="0"/>
        <v>12.5</v>
      </c>
      <c r="J31" s="7" t="s">
        <v>566</v>
      </c>
      <c r="K31" s="7">
        <v>30</v>
      </c>
      <c r="L31" s="7">
        <v>5</v>
      </c>
      <c r="M31" s="7">
        <f t="shared" si="1"/>
        <v>10</v>
      </c>
      <c r="N31" s="7">
        <f t="shared" si="2"/>
        <v>12.5</v>
      </c>
      <c r="O31" s="45">
        <f t="shared" si="3"/>
        <v>899061.37199999997</v>
      </c>
      <c r="P31" s="45">
        <f t="shared" si="4"/>
        <v>149843.56200000001</v>
      </c>
      <c r="Q31" s="45">
        <f t="shared" si="5"/>
        <v>299687.12400000001</v>
      </c>
      <c r="R31" s="45">
        <f t="shared" si="6"/>
        <v>374608.90500000003</v>
      </c>
      <c r="S31" s="45">
        <f t="shared" si="7"/>
        <v>1723200.963</v>
      </c>
      <c r="T31" s="45">
        <f t="shared" si="8"/>
        <v>1723200.963</v>
      </c>
      <c r="U31" s="45">
        <f t="shared" si="9"/>
        <v>416.22332972970571</v>
      </c>
      <c r="W31" s="7"/>
    </row>
    <row r="32" spans="1:23" ht="13" x14ac:dyDescent="0.15">
      <c r="A32" s="7" t="s">
        <v>605</v>
      </c>
      <c r="B32" s="60" t="s">
        <v>163</v>
      </c>
      <c r="C32" s="61">
        <v>44.3</v>
      </c>
      <c r="D32" s="60" t="s">
        <v>163</v>
      </c>
      <c r="E32" s="62">
        <v>335340</v>
      </c>
      <c r="F32" s="62">
        <v>152271052</v>
      </c>
      <c r="G32" s="61">
        <v>62.3</v>
      </c>
      <c r="H32" s="61">
        <v>454.07900000000001</v>
      </c>
      <c r="I32" s="7">
        <f t="shared" si="0"/>
        <v>18</v>
      </c>
      <c r="J32" s="7" t="s">
        <v>566</v>
      </c>
      <c r="K32" s="7">
        <v>30</v>
      </c>
      <c r="L32" s="7">
        <v>5</v>
      </c>
      <c r="M32" s="7">
        <f t="shared" si="1"/>
        <v>9.2999999999999972</v>
      </c>
      <c r="N32" s="7">
        <f t="shared" si="2"/>
        <v>18</v>
      </c>
      <c r="O32" s="45">
        <f t="shared" si="3"/>
        <v>456813.15600000002</v>
      </c>
      <c r="P32" s="45">
        <f t="shared" si="4"/>
        <v>76135.525999999998</v>
      </c>
      <c r="Q32" s="45">
        <f t="shared" si="5"/>
        <v>141612.07835999996</v>
      </c>
      <c r="R32" s="45">
        <f t="shared" si="6"/>
        <v>274087.89360000001</v>
      </c>
      <c r="S32" s="45">
        <f t="shared" si="7"/>
        <v>948648.65396000003</v>
      </c>
      <c r="T32" s="45">
        <f t="shared" si="8"/>
        <v>948648.65396000003</v>
      </c>
      <c r="U32" s="45">
        <f t="shared" si="9"/>
        <v>603.61279336855478</v>
      </c>
      <c r="W32" s="7"/>
    </row>
    <row r="33" spans="1:23" ht="13" x14ac:dyDescent="0.15">
      <c r="A33" s="7" t="s">
        <v>605</v>
      </c>
      <c r="B33" s="60" t="s">
        <v>158</v>
      </c>
      <c r="C33" s="61">
        <v>45</v>
      </c>
      <c r="D33" s="60" t="s">
        <v>158</v>
      </c>
      <c r="E33" s="62">
        <v>341947</v>
      </c>
      <c r="F33" s="62">
        <v>837459898</v>
      </c>
      <c r="G33" s="61">
        <v>54.7</v>
      </c>
      <c r="H33" s="63">
        <v>2449.096</v>
      </c>
      <c r="I33" s="7">
        <f t="shared" si="0"/>
        <v>9.7000000000000028</v>
      </c>
      <c r="J33" s="7" t="s">
        <v>566</v>
      </c>
      <c r="K33" s="7">
        <v>30</v>
      </c>
      <c r="L33" s="7">
        <v>5</v>
      </c>
      <c r="M33" s="7">
        <f t="shared" si="1"/>
        <v>10</v>
      </c>
      <c r="N33" s="7">
        <f t="shared" si="2"/>
        <v>9.7000000000000028</v>
      </c>
      <c r="O33" s="45">
        <f t="shared" si="3"/>
        <v>2512379.6940000001</v>
      </c>
      <c r="P33" s="45">
        <f t="shared" si="4"/>
        <v>418729.94900000002</v>
      </c>
      <c r="Q33" s="45">
        <f t="shared" si="5"/>
        <v>837459.89800000004</v>
      </c>
      <c r="R33" s="45">
        <f t="shared" si="6"/>
        <v>812336.10106000025</v>
      </c>
      <c r="S33" s="45">
        <f t="shared" si="7"/>
        <v>4580905.6420600004</v>
      </c>
      <c r="T33" s="45">
        <f t="shared" si="8"/>
        <v>4580905.6420600004</v>
      </c>
      <c r="U33" s="45">
        <f t="shared" si="9"/>
        <v>331.68814168983175</v>
      </c>
      <c r="W33" s="7"/>
    </row>
    <row r="34" spans="1:23" ht="13" x14ac:dyDescent="0.15">
      <c r="A34" s="7" t="s">
        <v>605</v>
      </c>
      <c r="B34" s="60" t="s">
        <v>157</v>
      </c>
      <c r="C34" s="61">
        <v>45</v>
      </c>
      <c r="D34" s="60" t="s">
        <v>157</v>
      </c>
      <c r="E34" s="62">
        <v>344304</v>
      </c>
      <c r="F34" s="62">
        <v>140027173</v>
      </c>
      <c r="G34" s="61">
        <v>77.5</v>
      </c>
      <c r="H34" s="61">
        <v>406.69600000000003</v>
      </c>
      <c r="I34" s="7">
        <f t="shared" ref="I34:I67" si="10">G34-C34</f>
        <v>32.5</v>
      </c>
      <c r="J34" s="7" t="s">
        <v>566</v>
      </c>
      <c r="K34" s="7">
        <v>30</v>
      </c>
      <c r="L34" s="7">
        <v>5</v>
      </c>
      <c r="M34" s="7">
        <f t="shared" ref="M34:M65" si="11">C34-K34-L34</f>
        <v>10</v>
      </c>
      <c r="N34" s="7">
        <f t="shared" ref="N34:N67" si="12">G34-C34</f>
        <v>32.5</v>
      </c>
      <c r="O34" s="45">
        <f t="shared" ref="O34:O67" si="13">F34*K34/10000</f>
        <v>420081.51899999997</v>
      </c>
      <c r="P34" s="45">
        <f t="shared" ref="P34:P67" si="14">F34*L34/10000</f>
        <v>70013.586500000005</v>
      </c>
      <c r="Q34" s="45">
        <f t="shared" ref="Q34:Q67" si="15">F34*M34/10000</f>
        <v>140027.17300000001</v>
      </c>
      <c r="R34" s="45">
        <f t="shared" ref="R34:R67" si="16">F34*N34/10000</f>
        <v>455088.31225000002</v>
      </c>
      <c r="S34" s="45">
        <f t="shared" ref="S34:S65" si="17">SUM(O34:R34)</f>
        <v>1085210.59075</v>
      </c>
      <c r="T34" s="45">
        <f t="shared" ref="T34:T67" si="18">F34*G34/10000</f>
        <v>1085210.59075</v>
      </c>
      <c r="U34" s="45">
        <f t="shared" si="9"/>
        <v>1118.9889063329858</v>
      </c>
      <c r="W34" s="7"/>
    </row>
    <row r="35" spans="1:23" ht="13" x14ac:dyDescent="0.15">
      <c r="A35" s="7" t="s">
        <v>605</v>
      </c>
      <c r="B35" s="60" t="s">
        <v>183</v>
      </c>
      <c r="C35" s="61">
        <v>46.1</v>
      </c>
      <c r="D35" s="60" t="s">
        <v>183</v>
      </c>
      <c r="E35" s="62">
        <v>354820</v>
      </c>
      <c r="F35" s="62">
        <v>376604719</v>
      </c>
      <c r="G35" s="61">
        <v>51.6</v>
      </c>
      <c r="H35" s="63">
        <v>1061.3969999999999</v>
      </c>
      <c r="I35" s="7">
        <f t="shared" si="10"/>
        <v>5.5</v>
      </c>
      <c r="J35" s="7" t="s">
        <v>566</v>
      </c>
      <c r="K35" s="7">
        <v>30</v>
      </c>
      <c r="L35" s="7">
        <v>5</v>
      </c>
      <c r="M35" s="7">
        <f t="shared" si="11"/>
        <v>11.100000000000001</v>
      </c>
      <c r="N35" s="7">
        <f t="shared" si="12"/>
        <v>5.5</v>
      </c>
      <c r="O35" s="45">
        <f t="shared" si="13"/>
        <v>1129814.1569999999</v>
      </c>
      <c r="P35" s="45">
        <f t="shared" si="14"/>
        <v>188302.35949999999</v>
      </c>
      <c r="Q35" s="45">
        <f t="shared" si="15"/>
        <v>418031.23809000006</v>
      </c>
      <c r="R35" s="45">
        <f t="shared" si="16"/>
        <v>207132.59544999999</v>
      </c>
      <c r="S35" s="45">
        <f t="shared" si="17"/>
        <v>1943280.3500399999</v>
      </c>
      <c r="T35" s="45">
        <f t="shared" si="18"/>
        <v>1943280.3500400002</v>
      </c>
      <c r="U35" s="45">
        <f t="shared" si="9"/>
        <v>195.15091473784079</v>
      </c>
      <c r="W35" s="7"/>
    </row>
    <row r="36" spans="1:23" ht="13" x14ac:dyDescent="0.15">
      <c r="A36" s="7" t="s">
        <v>605</v>
      </c>
      <c r="B36" s="60" t="s">
        <v>151</v>
      </c>
      <c r="C36" s="61">
        <v>44.3</v>
      </c>
      <c r="D36" s="60" t="s">
        <v>151</v>
      </c>
      <c r="E36" s="62">
        <v>358899</v>
      </c>
      <c r="F36" s="62">
        <v>2441596142</v>
      </c>
      <c r="G36" s="61">
        <v>95.9</v>
      </c>
      <c r="H36" s="63">
        <v>6803.01</v>
      </c>
      <c r="I36" s="7">
        <f t="shared" si="10"/>
        <v>51.600000000000009</v>
      </c>
      <c r="J36" s="7" t="s">
        <v>566</v>
      </c>
      <c r="K36" s="7">
        <v>30</v>
      </c>
      <c r="L36" s="7">
        <v>5</v>
      </c>
      <c r="M36" s="7">
        <f t="shared" si="11"/>
        <v>9.2999999999999972</v>
      </c>
      <c r="N36" s="7">
        <f t="shared" si="12"/>
        <v>51.600000000000009</v>
      </c>
      <c r="O36" s="45">
        <f t="shared" si="13"/>
        <v>7324788.426</v>
      </c>
      <c r="P36" s="45">
        <f t="shared" si="14"/>
        <v>1220798.071</v>
      </c>
      <c r="Q36" s="45">
        <f t="shared" si="15"/>
        <v>2270684.4120599995</v>
      </c>
      <c r="R36" s="45">
        <f t="shared" si="16"/>
        <v>12598636.092720002</v>
      </c>
      <c r="S36" s="45">
        <f t="shared" si="17"/>
        <v>23414907.001780003</v>
      </c>
      <c r="T36" s="45">
        <f t="shared" si="18"/>
        <v>23414907.001780003</v>
      </c>
      <c r="U36" s="45">
        <f t="shared" si="9"/>
        <v>1851.9208545511474</v>
      </c>
      <c r="W36" s="7"/>
    </row>
    <row r="37" spans="1:23" ht="13" x14ac:dyDescent="0.15">
      <c r="A37" s="7" t="s">
        <v>605</v>
      </c>
      <c r="B37" s="60" t="s">
        <v>104</v>
      </c>
      <c r="C37" s="61">
        <v>45.2</v>
      </c>
      <c r="D37" s="60" t="s">
        <v>104</v>
      </c>
      <c r="E37" s="62">
        <v>365138</v>
      </c>
      <c r="F37" s="62">
        <v>661756634</v>
      </c>
      <c r="G37" s="61">
        <v>83.3</v>
      </c>
      <c r="H37" s="63">
        <v>1812.345</v>
      </c>
      <c r="I37" s="7">
        <f t="shared" si="10"/>
        <v>38.099999999999994</v>
      </c>
      <c r="J37" s="7" t="s">
        <v>566</v>
      </c>
      <c r="K37" s="7">
        <v>30</v>
      </c>
      <c r="L37" s="7">
        <v>5</v>
      </c>
      <c r="M37" s="7">
        <f t="shared" si="11"/>
        <v>10.200000000000003</v>
      </c>
      <c r="N37" s="7">
        <f t="shared" si="12"/>
        <v>38.099999999999994</v>
      </c>
      <c r="O37" s="45">
        <f t="shared" si="13"/>
        <v>1985269.902</v>
      </c>
      <c r="P37" s="45">
        <f t="shared" si="14"/>
        <v>330878.31699999998</v>
      </c>
      <c r="Q37" s="45">
        <f t="shared" si="15"/>
        <v>674991.76668000023</v>
      </c>
      <c r="R37" s="45">
        <f t="shared" si="16"/>
        <v>2521292.7755399998</v>
      </c>
      <c r="S37" s="45">
        <f t="shared" si="17"/>
        <v>5512432.7612200007</v>
      </c>
      <c r="T37" s="45">
        <f t="shared" si="18"/>
        <v>5512432.7612199998</v>
      </c>
      <c r="U37" s="45">
        <f t="shared" si="9"/>
        <v>1391.1770526803671</v>
      </c>
      <c r="W37" s="7"/>
    </row>
    <row r="38" spans="1:23" ht="13" x14ac:dyDescent="0.15">
      <c r="A38" s="7" t="s">
        <v>605</v>
      </c>
      <c r="B38" s="60" t="s">
        <v>68</v>
      </c>
      <c r="C38" s="61">
        <v>44.5</v>
      </c>
      <c r="D38" s="60" t="s">
        <v>68</v>
      </c>
      <c r="E38" s="62">
        <v>370921</v>
      </c>
      <c r="F38" s="62">
        <v>716216528</v>
      </c>
      <c r="G38" s="61">
        <v>61.9</v>
      </c>
      <c r="H38" s="63">
        <v>1930.913</v>
      </c>
      <c r="I38" s="7">
        <f t="shared" si="10"/>
        <v>17.399999999999999</v>
      </c>
      <c r="J38" s="7" t="s">
        <v>566</v>
      </c>
      <c r="K38" s="7">
        <v>30</v>
      </c>
      <c r="L38" s="7">
        <v>5</v>
      </c>
      <c r="M38" s="7">
        <f t="shared" si="11"/>
        <v>9.5</v>
      </c>
      <c r="N38" s="7">
        <f t="shared" si="12"/>
        <v>17.399999999999999</v>
      </c>
      <c r="O38" s="45">
        <f t="shared" si="13"/>
        <v>2148649.5839999998</v>
      </c>
      <c r="P38" s="45">
        <f t="shared" si="14"/>
        <v>358108.26400000002</v>
      </c>
      <c r="Q38" s="45">
        <f t="shared" si="15"/>
        <v>680405.70160000003</v>
      </c>
      <c r="R38" s="45">
        <f t="shared" si="16"/>
        <v>1246216.7587199998</v>
      </c>
      <c r="S38" s="45">
        <f t="shared" si="17"/>
        <v>4433380.3083199989</v>
      </c>
      <c r="T38" s="45">
        <f t="shared" si="18"/>
        <v>4433380.3083199998</v>
      </c>
      <c r="U38" s="45">
        <f t="shared" si="9"/>
        <v>645.40285280590058</v>
      </c>
      <c r="W38" s="7"/>
    </row>
    <row r="39" spans="1:23" ht="13" x14ac:dyDescent="0.15">
      <c r="A39" s="7" t="s">
        <v>605</v>
      </c>
      <c r="B39" s="60" t="s">
        <v>74</v>
      </c>
      <c r="C39" s="61">
        <v>43.7</v>
      </c>
      <c r="D39" s="60" t="s">
        <v>74</v>
      </c>
      <c r="E39" s="62">
        <v>377930</v>
      </c>
      <c r="F39" s="62">
        <v>316464906</v>
      </c>
      <c r="G39" s="61">
        <v>117.2</v>
      </c>
      <c r="H39" s="61">
        <v>837.36400000000003</v>
      </c>
      <c r="I39" s="7">
        <f t="shared" si="10"/>
        <v>73.5</v>
      </c>
      <c r="J39" s="7" t="s">
        <v>566</v>
      </c>
      <c r="K39" s="7">
        <v>30</v>
      </c>
      <c r="L39" s="7">
        <v>5</v>
      </c>
      <c r="M39" s="7">
        <f t="shared" si="11"/>
        <v>8.7000000000000028</v>
      </c>
      <c r="N39" s="7">
        <f t="shared" si="12"/>
        <v>73.5</v>
      </c>
      <c r="O39" s="45">
        <f t="shared" si="13"/>
        <v>949394.71799999999</v>
      </c>
      <c r="P39" s="45">
        <f t="shared" si="14"/>
        <v>158232.45300000001</v>
      </c>
      <c r="Q39" s="45">
        <f t="shared" si="15"/>
        <v>275324.4682200001</v>
      </c>
      <c r="R39" s="45">
        <f t="shared" si="16"/>
        <v>2326017.0591000002</v>
      </c>
      <c r="S39" s="45">
        <f t="shared" si="17"/>
        <v>3708968.6983200004</v>
      </c>
      <c r="T39" s="45">
        <f t="shared" si="18"/>
        <v>3708968.6983200004</v>
      </c>
      <c r="U39" s="45">
        <f t="shared" si="9"/>
        <v>2777.7848810075429</v>
      </c>
      <c r="W39" s="7"/>
    </row>
    <row r="40" spans="1:23" ht="13" x14ac:dyDescent="0.15">
      <c r="A40" s="7" t="s">
        <v>605</v>
      </c>
      <c r="B40" s="60" t="s">
        <v>69</v>
      </c>
      <c r="C40" s="61">
        <v>44.9</v>
      </c>
      <c r="D40" s="60" t="s">
        <v>69</v>
      </c>
      <c r="E40" s="62">
        <v>379294</v>
      </c>
      <c r="F40" s="62">
        <v>189788352</v>
      </c>
      <c r="G40" s="61">
        <v>98.5</v>
      </c>
      <c r="H40" s="61">
        <v>500.37299999999999</v>
      </c>
      <c r="I40" s="7">
        <f t="shared" si="10"/>
        <v>53.6</v>
      </c>
      <c r="J40" s="7" t="s">
        <v>566</v>
      </c>
      <c r="K40" s="7">
        <v>30</v>
      </c>
      <c r="L40" s="7">
        <v>5</v>
      </c>
      <c r="M40" s="7">
        <f t="shared" si="11"/>
        <v>9.8999999999999986</v>
      </c>
      <c r="N40" s="7">
        <f t="shared" si="12"/>
        <v>53.6</v>
      </c>
      <c r="O40" s="45">
        <f t="shared" si="13"/>
        <v>569365.05599999998</v>
      </c>
      <c r="P40" s="45">
        <f t="shared" si="14"/>
        <v>94894.176000000007</v>
      </c>
      <c r="Q40" s="45">
        <f t="shared" si="15"/>
        <v>187890.46847999998</v>
      </c>
      <c r="R40" s="45">
        <f t="shared" si="16"/>
        <v>1017265.5667200001</v>
      </c>
      <c r="S40" s="45">
        <f t="shared" si="17"/>
        <v>1869415.2672000001</v>
      </c>
      <c r="T40" s="45">
        <f t="shared" si="18"/>
        <v>1869415.2671999999</v>
      </c>
      <c r="U40" s="45">
        <f t="shared" si="9"/>
        <v>2033.0145046195541</v>
      </c>
      <c r="W40" s="7"/>
    </row>
    <row r="41" spans="1:23" ht="13" x14ac:dyDescent="0.15">
      <c r="A41" s="7" t="s">
        <v>605</v>
      </c>
      <c r="B41" s="60" t="s">
        <v>105</v>
      </c>
      <c r="C41" s="61">
        <v>45.2</v>
      </c>
      <c r="D41" s="60" t="s">
        <v>105</v>
      </c>
      <c r="E41" s="62">
        <v>384684</v>
      </c>
      <c r="F41" s="62">
        <v>1322903812</v>
      </c>
      <c r="G41" s="61">
        <v>64</v>
      </c>
      <c r="H41" s="63">
        <v>3438.9319999999998</v>
      </c>
      <c r="I41" s="7">
        <f t="shared" si="10"/>
        <v>18.799999999999997</v>
      </c>
      <c r="J41" s="7" t="s">
        <v>566</v>
      </c>
      <c r="K41" s="7">
        <v>30</v>
      </c>
      <c r="L41" s="7">
        <v>5</v>
      </c>
      <c r="M41" s="7">
        <f t="shared" si="11"/>
        <v>10.200000000000003</v>
      </c>
      <c r="N41" s="7">
        <f t="shared" si="12"/>
        <v>18.799999999999997</v>
      </c>
      <c r="O41" s="45">
        <f t="shared" si="13"/>
        <v>3968711.4360000002</v>
      </c>
      <c r="P41" s="45">
        <f t="shared" si="14"/>
        <v>661451.90599999996</v>
      </c>
      <c r="Q41" s="45">
        <f t="shared" si="15"/>
        <v>1349361.8882400002</v>
      </c>
      <c r="R41" s="45">
        <f t="shared" si="16"/>
        <v>2487059.1665599993</v>
      </c>
      <c r="S41" s="45">
        <f t="shared" si="17"/>
        <v>8466584.3968000002</v>
      </c>
      <c r="T41" s="45">
        <f t="shared" si="18"/>
        <v>8466584.3968000002</v>
      </c>
      <c r="U41" s="45">
        <f t="shared" si="9"/>
        <v>723.20684635811335</v>
      </c>
      <c r="W41" s="7"/>
    </row>
    <row r="42" spans="1:23" ht="13" x14ac:dyDescent="0.15">
      <c r="A42" s="7" t="s">
        <v>605</v>
      </c>
      <c r="B42" s="60" t="s">
        <v>181</v>
      </c>
      <c r="C42" s="61">
        <v>44.1</v>
      </c>
      <c r="D42" s="60" t="s">
        <v>181</v>
      </c>
      <c r="E42" s="62">
        <v>385911</v>
      </c>
      <c r="F42" s="62">
        <v>279790404</v>
      </c>
      <c r="G42" s="61">
        <v>50.2</v>
      </c>
      <c r="H42" s="61">
        <v>725.01300000000003</v>
      </c>
      <c r="I42" s="7">
        <f t="shared" si="10"/>
        <v>6.1000000000000014</v>
      </c>
      <c r="J42" s="7" t="s">
        <v>566</v>
      </c>
      <c r="K42" s="7">
        <v>30</v>
      </c>
      <c r="L42" s="7">
        <v>5</v>
      </c>
      <c r="M42" s="7">
        <f t="shared" si="11"/>
        <v>9.1000000000000014</v>
      </c>
      <c r="N42" s="7">
        <f t="shared" si="12"/>
        <v>6.1000000000000014</v>
      </c>
      <c r="O42" s="45">
        <f t="shared" si="13"/>
        <v>839371.21200000006</v>
      </c>
      <c r="P42" s="45">
        <f t="shared" si="14"/>
        <v>139895.20199999999</v>
      </c>
      <c r="Q42" s="45">
        <f t="shared" si="15"/>
        <v>254609.26764000006</v>
      </c>
      <c r="R42" s="45">
        <f t="shared" si="16"/>
        <v>170672.14644000004</v>
      </c>
      <c r="S42" s="45">
        <f t="shared" si="17"/>
        <v>1404547.8280800001</v>
      </c>
      <c r="T42" s="45">
        <f t="shared" si="18"/>
        <v>1404547.8280800001</v>
      </c>
      <c r="U42" s="45">
        <f t="shared" si="9"/>
        <v>235.40563609204253</v>
      </c>
      <c r="W42" s="7"/>
    </row>
    <row r="43" spans="1:23" ht="13" x14ac:dyDescent="0.15">
      <c r="A43" s="7" t="s">
        <v>605</v>
      </c>
      <c r="B43" s="60" t="s">
        <v>39</v>
      </c>
      <c r="C43" s="61">
        <v>44.9</v>
      </c>
      <c r="D43" s="60" t="s">
        <v>39</v>
      </c>
      <c r="E43" s="62">
        <v>390962</v>
      </c>
      <c r="F43" s="62">
        <v>764667515</v>
      </c>
      <c r="G43" s="61">
        <v>53</v>
      </c>
      <c r="H43" s="63">
        <v>1955.8630000000001</v>
      </c>
      <c r="I43" s="7">
        <f t="shared" si="10"/>
        <v>8.1000000000000014</v>
      </c>
      <c r="J43" s="7" t="s">
        <v>566</v>
      </c>
      <c r="K43" s="7">
        <v>30</v>
      </c>
      <c r="L43" s="7">
        <v>5</v>
      </c>
      <c r="M43" s="7">
        <f t="shared" si="11"/>
        <v>9.8999999999999986</v>
      </c>
      <c r="N43" s="7">
        <f t="shared" si="12"/>
        <v>8.1000000000000014</v>
      </c>
      <c r="O43" s="45">
        <f t="shared" si="13"/>
        <v>2294002.5449999999</v>
      </c>
      <c r="P43" s="45">
        <f t="shared" si="14"/>
        <v>382333.75750000001</v>
      </c>
      <c r="Q43" s="45">
        <f t="shared" si="15"/>
        <v>757020.83984999987</v>
      </c>
      <c r="R43" s="45">
        <f t="shared" si="16"/>
        <v>619380.68715000013</v>
      </c>
      <c r="S43" s="45">
        <f t="shared" si="17"/>
        <v>4052737.8294999995</v>
      </c>
      <c r="T43" s="45">
        <f t="shared" si="18"/>
        <v>4052737.8295</v>
      </c>
      <c r="U43" s="45">
        <f t="shared" si="9"/>
        <v>316.67897350172285</v>
      </c>
      <c r="W43" s="7"/>
    </row>
    <row r="44" spans="1:23" ht="13" x14ac:dyDescent="0.15">
      <c r="A44" s="7" t="s">
        <v>605</v>
      </c>
      <c r="B44" s="60" t="s">
        <v>141</v>
      </c>
      <c r="C44" s="61">
        <v>44.4</v>
      </c>
      <c r="D44" s="60" t="s">
        <v>141</v>
      </c>
      <c r="E44" s="62">
        <v>395367</v>
      </c>
      <c r="F44" s="62">
        <v>1392980015</v>
      </c>
      <c r="G44" s="61">
        <v>73.400000000000006</v>
      </c>
      <c r="H44" s="63">
        <v>3523.259</v>
      </c>
      <c r="I44" s="7">
        <f t="shared" si="10"/>
        <v>29.000000000000007</v>
      </c>
      <c r="J44" s="7" t="s">
        <v>566</v>
      </c>
      <c r="K44" s="7">
        <v>30</v>
      </c>
      <c r="L44" s="7">
        <v>5</v>
      </c>
      <c r="M44" s="7">
        <f t="shared" si="11"/>
        <v>9.3999999999999986</v>
      </c>
      <c r="N44" s="7">
        <f t="shared" si="12"/>
        <v>29.000000000000007</v>
      </c>
      <c r="O44" s="45">
        <f t="shared" si="13"/>
        <v>4178940.0449999999</v>
      </c>
      <c r="P44" s="45">
        <f t="shared" si="14"/>
        <v>696490.00749999995</v>
      </c>
      <c r="Q44" s="45">
        <f t="shared" si="15"/>
        <v>1309401.2140999998</v>
      </c>
      <c r="R44" s="45">
        <f t="shared" si="16"/>
        <v>4039642.0435000006</v>
      </c>
      <c r="S44" s="45">
        <f t="shared" si="17"/>
        <v>10224473.3101</v>
      </c>
      <c r="T44" s="45">
        <f t="shared" si="18"/>
        <v>10224473.310100002</v>
      </c>
      <c r="U44" s="45">
        <f t="shared" si="9"/>
        <v>1146.5640316252652</v>
      </c>
      <c r="W44" s="7"/>
    </row>
    <row r="45" spans="1:23" ht="13" x14ac:dyDescent="0.15">
      <c r="A45" s="7" t="s">
        <v>605</v>
      </c>
      <c r="B45" s="60" t="s">
        <v>112</v>
      </c>
      <c r="C45" s="61">
        <v>44.9</v>
      </c>
      <c r="D45" s="60" t="s">
        <v>112</v>
      </c>
      <c r="E45" s="62">
        <v>401001</v>
      </c>
      <c r="F45" s="62">
        <v>732095339</v>
      </c>
      <c r="G45" s="61">
        <v>50.6</v>
      </c>
      <c r="H45" s="63">
        <v>1825.6690000000001</v>
      </c>
      <c r="I45" s="7">
        <f t="shared" si="10"/>
        <v>5.7000000000000028</v>
      </c>
      <c r="J45" s="7" t="s">
        <v>566</v>
      </c>
      <c r="K45" s="7">
        <v>30</v>
      </c>
      <c r="L45" s="7">
        <v>5</v>
      </c>
      <c r="M45" s="7">
        <f t="shared" si="11"/>
        <v>9.8999999999999986</v>
      </c>
      <c r="N45" s="7">
        <f t="shared" si="12"/>
        <v>5.7000000000000028</v>
      </c>
      <c r="O45" s="45">
        <f t="shared" si="13"/>
        <v>2196286.017</v>
      </c>
      <c r="P45" s="45">
        <f t="shared" si="14"/>
        <v>366047.66950000002</v>
      </c>
      <c r="Q45" s="45">
        <f t="shared" si="15"/>
        <v>724774.38561</v>
      </c>
      <c r="R45" s="45">
        <f t="shared" si="16"/>
        <v>417294.34323000023</v>
      </c>
      <c r="S45" s="45">
        <f t="shared" si="17"/>
        <v>3704402.4153400003</v>
      </c>
      <c r="T45" s="45">
        <f t="shared" si="18"/>
        <v>3704402.4153400003</v>
      </c>
      <c r="U45" s="45">
        <f t="shared" si="9"/>
        <v>228.57064628363642</v>
      </c>
      <c r="W45" s="7"/>
    </row>
    <row r="46" spans="1:23" ht="13" x14ac:dyDescent="0.15">
      <c r="A46" s="7" t="s">
        <v>605</v>
      </c>
      <c r="B46" s="60" t="s">
        <v>137</v>
      </c>
      <c r="C46" s="61">
        <v>43.4</v>
      </c>
      <c r="D46" s="60" t="s">
        <v>137</v>
      </c>
      <c r="E46" s="62">
        <v>402428</v>
      </c>
      <c r="F46" s="62">
        <v>708930756</v>
      </c>
      <c r="G46" s="61">
        <v>79.2</v>
      </c>
      <c r="H46" s="63">
        <v>1761.634</v>
      </c>
      <c r="I46" s="7">
        <f t="shared" si="10"/>
        <v>35.800000000000004</v>
      </c>
      <c r="J46" s="7" t="s">
        <v>566</v>
      </c>
      <c r="K46" s="7">
        <v>30</v>
      </c>
      <c r="L46" s="7">
        <v>5</v>
      </c>
      <c r="M46" s="7">
        <f t="shared" si="11"/>
        <v>8.3999999999999986</v>
      </c>
      <c r="N46" s="7">
        <f t="shared" si="12"/>
        <v>35.800000000000004</v>
      </c>
      <c r="O46" s="45">
        <f t="shared" si="13"/>
        <v>2126792.2680000002</v>
      </c>
      <c r="P46" s="45">
        <f t="shared" si="14"/>
        <v>354465.37800000003</v>
      </c>
      <c r="Q46" s="45">
        <f t="shared" si="15"/>
        <v>595501.83503999992</v>
      </c>
      <c r="R46" s="45">
        <f t="shared" si="16"/>
        <v>2537972.1064800001</v>
      </c>
      <c r="S46" s="45">
        <f t="shared" si="17"/>
        <v>5614731.5875199996</v>
      </c>
      <c r="T46" s="45">
        <f t="shared" si="18"/>
        <v>5614731.5875200005</v>
      </c>
      <c r="U46" s="45">
        <f t="shared" si="9"/>
        <v>1440.6920543540828</v>
      </c>
      <c r="W46" s="7"/>
    </row>
    <row r="47" spans="1:23" ht="13" x14ac:dyDescent="0.15">
      <c r="A47" s="7" t="s">
        <v>605</v>
      </c>
      <c r="B47" s="60" t="s">
        <v>46</v>
      </c>
      <c r="C47" s="61">
        <v>44.7</v>
      </c>
      <c r="D47" s="60" t="s">
        <v>46</v>
      </c>
      <c r="E47" s="62">
        <v>403513</v>
      </c>
      <c r="F47" s="62">
        <v>1425259301</v>
      </c>
      <c r="G47" s="61">
        <v>55.3</v>
      </c>
      <c r="H47" s="63">
        <v>3532.13</v>
      </c>
      <c r="I47" s="7">
        <f t="shared" si="10"/>
        <v>10.599999999999994</v>
      </c>
      <c r="J47" s="7" t="s">
        <v>566</v>
      </c>
      <c r="K47" s="7">
        <v>30</v>
      </c>
      <c r="L47" s="7">
        <v>5</v>
      </c>
      <c r="M47" s="7">
        <f t="shared" si="11"/>
        <v>9.7000000000000028</v>
      </c>
      <c r="N47" s="7">
        <f t="shared" si="12"/>
        <v>10.599999999999994</v>
      </c>
      <c r="O47" s="45">
        <f t="shared" si="13"/>
        <v>4275777.9029999999</v>
      </c>
      <c r="P47" s="45">
        <f t="shared" si="14"/>
        <v>712629.65049999999</v>
      </c>
      <c r="Q47" s="45">
        <f t="shared" si="15"/>
        <v>1382501.5219700004</v>
      </c>
      <c r="R47" s="45">
        <f t="shared" si="16"/>
        <v>1510774.8590599992</v>
      </c>
      <c r="S47" s="45">
        <f t="shared" si="17"/>
        <v>7881683.9345299993</v>
      </c>
      <c r="T47" s="45">
        <f t="shared" si="18"/>
        <v>7881683.9345300002</v>
      </c>
      <c r="U47" s="45">
        <f t="shared" si="9"/>
        <v>427.72345838346808</v>
      </c>
      <c r="W47" s="7"/>
    </row>
    <row r="48" spans="1:23" ht="13" x14ac:dyDescent="0.15">
      <c r="A48" s="7" t="s">
        <v>605</v>
      </c>
      <c r="B48" s="60" t="s">
        <v>150</v>
      </c>
      <c r="C48" s="61">
        <v>45.3</v>
      </c>
      <c r="D48" s="60" t="s">
        <v>150</v>
      </c>
      <c r="E48" s="62">
        <v>411564</v>
      </c>
      <c r="F48" s="62">
        <v>1265067816</v>
      </c>
      <c r="G48" s="61">
        <v>59.7</v>
      </c>
      <c r="H48" s="63">
        <v>3073.808</v>
      </c>
      <c r="I48" s="7">
        <f t="shared" si="10"/>
        <v>14.400000000000006</v>
      </c>
      <c r="J48" s="7" t="s">
        <v>566</v>
      </c>
      <c r="K48" s="7">
        <v>30</v>
      </c>
      <c r="L48" s="7">
        <v>5</v>
      </c>
      <c r="M48" s="7">
        <f t="shared" si="11"/>
        <v>10.299999999999997</v>
      </c>
      <c r="N48" s="7">
        <f t="shared" si="12"/>
        <v>14.400000000000006</v>
      </c>
      <c r="O48" s="45">
        <f t="shared" si="13"/>
        <v>3795203.4479999999</v>
      </c>
      <c r="P48" s="45">
        <f t="shared" si="14"/>
        <v>632533.90800000005</v>
      </c>
      <c r="Q48" s="45">
        <f t="shared" si="15"/>
        <v>1303019.8504799998</v>
      </c>
      <c r="R48" s="45">
        <f t="shared" si="16"/>
        <v>1821697.6550400006</v>
      </c>
      <c r="S48" s="45">
        <f t="shared" si="17"/>
        <v>7552454.8615199998</v>
      </c>
      <c r="T48" s="45">
        <f t="shared" si="18"/>
        <v>7552454.8615199998</v>
      </c>
      <c r="U48" s="45">
        <f t="shared" si="9"/>
        <v>592.6517385080657</v>
      </c>
      <c r="W48" s="7"/>
    </row>
    <row r="49" spans="1:23" ht="13" x14ac:dyDescent="0.15">
      <c r="A49" s="7" t="s">
        <v>605</v>
      </c>
      <c r="B49" s="60" t="s">
        <v>147</v>
      </c>
      <c r="C49" s="61">
        <v>43.4</v>
      </c>
      <c r="D49" s="60" t="s">
        <v>147</v>
      </c>
      <c r="E49" s="62">
        <v>417437</v>
      </c>
      <c r="F49" s="62">
        <v>292409773</v>
      </c>
      <c r="G49" s="61">
        <v>103.3</v>
      </c>
      <c r="H49" s="61">
        <v>700.48900000000003</v>
      </c>
      <c r="I49" s="7">
        <f t="shared" si="10"/>
        <v>59.9</v>
      </c>
      <c r="J49" s="7" t="s">
        <v>566</v>
      </c>
      <c r="K49" s="7">
        <v>30</v>
      </c>
      <c r="L49" s="7">
        <v>5</v>
      </c>
      <c r="M49" s="7">
        <f t="shared" si="11"/>
        <v>8.3999999999999986</v>
      </c>
      <c r="N49" s="7">
        <f t="shared" si="12"/>
        <v>59.9</v>
      </c>
      <c r="O49" s="45">
        <f t="shared" si="13"/>
        <v>877229.31900000002</v>
      </c>
      <c r="P49" s="45">
        <f t="shared" si="14"/>
        <v>146204.88649999999</v>
      </c>
      <c r="Q49" s="45">
        <f t="shared" si="15"/>
        <v>245624.20931999999</v>
      </c>
      <c r="R49" s="45">
        <f t="shared" si="16"/>
        <v>1751534.54027</v>
      </c>
      <c r="S49" s="45">
        <f t="shared" si="17"/>
        <v>3020592.9550900003</v>
      </c>
      <c r="T49" s="45">
        <f t="shared" si="18"/>
        <v>3020592.9550899998</v>
      </c>
      <c r="U49" s="45">
        <f t="shared" si="9"/>
        <v>2500.4454606282184</v>
      </c>
      <c r="W49" s="7"/>
    </row>
    <row r="50" spans="1:23" ht="13" x14ac:dyDescent="0.15">
      <c r="A50" s="7" t="s">
        <v>605</v>
      </c>
      <c r="B50" s="60" t="s">
        <v>28</v>
      </c>
      <c r="C50" s="61">
        <v>45</v>
      </c>
      <c r="D50" s="60" t="s">
        <v>28</v>
      </c>
      <c r="E50" s="62">
        <v>420587</v>
      </c>
      <c r="F50" s="62">
        <v>367946861</v>
      </c>
      <c r="G50" s="61">
        <v>93.6</v>
      </c>
      <c r="H50" s="61">
        <v>874.84100000000001</v>
      </c>
      <c r="I50" s="7">
        <f t="shared" si="10"/>
        <v>48.599999999999994</v>
      </c>
      <c r="J50" s="7" t="s">
        <v>566</v>
      </c>
      <c r="K50" s="7">
        <v>30</v>
      </c>
      <c r="L50" s="7">
        <v>5</v>
      </c>
      <c r="M50" s="7">
        <f t="shared" si="11"/>
        <v>10</v>
      </c>
      <c r="N50" s="7">
        <f t="shared" si="12"/>
        <v>48.599999999999994</v>
      </c>
      <c r="O50" s="45">
        <f t="shared" si="13"/>
        <v>1103840.5830000001</v>
      </c>
      <c r="P50" s="45">
        <f t="shared" si="14"/>
        <v>183973.43049999999</v>
      </c>
      <c r="Q50" s="45">
        <f t="shared" si="15"/>
        <v>367946.86099999998</v>
      </c>
      <c r="R50" s="45">
        <f t="shared" si="16"/>
        <v>1788221.74446</v>
      </c>
      <c r="S50" s="45">
        <f t="shared" si="17"/>
        <v>3443982.6189600001</v>
      </c>
      <c r="T50" s="45">
        <f t="shared" si="18"/>
        <v>3443982.6189599996</v>
      </c>
      <c r="U50" s="45">
        <f t="shared" si="9"/>
        <v>2044.0534273770891</v>
      </c>
      <c r="W50" s="7"/>
    </row>
    <row r="51" spans="1:23" ht="13" x14ac:dyDescent="0.15">
      <c r="A51" s="7" t="s">
        <v>605</v>
      </c>
      <c r="B51" s="60" t="s">
        <v>24</v>
      </c>
      <c r="C51" s="61">
        <v>44.5</v>
      </c>
      <c r="D51" s="60" t="s">
        <v>24</v>
      </c>
      <c r="E51" s="62">
        <v>427977</v>
      </c>
      <c r="F51" s="62">
        <v>722076815</v>
      </c>
      <c r="G51" s="61">
        <v>65.099999999999994</v>
      </c>
      <c r="H51" s="63">
        <v>1687.1859999999999</v>
      </c>
      <c r="I51" s="7">
        <f t="shared" si="10"/>
        <v>20.599999999999994</v>
      </c>
      <c r="J51" s="7" t="s">
        <v>566</v>
      </c>
      <c r="K51" s="7">
        <v>30</v>
      </c>
      <c r="L51" s="7">
        <v>5</v>
      </c>
      <c r="M51" s="7">
        <f t="shared" si="11"/>
        <v>9.5</v>
      </c>
      <c r="N51" s="7">
        <f t="shared" si="12"/>
        <v>20.599999999999994</v>
      </c>
      <c r="O51" s="45">
        <f t="shared" si="13"/>
        <v>2166230.4449999998</v>
      </c>
      <c r="P51" s="45">
        <f t="shared" si="14"/>
        <v>361038.40749999997</v>
      </c>
      <c r="Q51" s="45">
        <f t="shared" si="15"/>
        <v>685972.97424999997</v>
      </c>
      <c r="R51" s="45">
        <f t="shared" si="16"/>
        <v>1487478.2388999995</v>
      </c>
      <c r="S51" s="45">
        <f t="shared" si="17"/>
        <v>4700720.0656499993</v>
      </c>
      <c r="T51" s="45">
        <f t="shared" si="18"/>
        <v>4700720.0656499993</v>
      </c>
      <c r="U51" s="45">
        <f t="shared" si="9"/>
        <v>881.63263499104403</v>
      </c>
      <c r="W51" s="7"/>
    </row>
    <row r="52" spans="1:23" ht="13" x14ac:dyDescent="0.15">
      <c r="A52" s="7" t="s">
        <v>605</v>
      </c>
      <c r="B52" s="60" t="s">
        <v>72</v>
      </c>
      <c r="C52" s="61">
        <v>44.8</v>
      </c>
      <c r="D52" s="60" t="s">
        <v>72</v>
      </c>
      <c r="E52" s="62">
        <v>431897</v>
      </c>
      <c r="F52" s="62">
        <v>2010454273</v>
      </c>
      <c r="G52" s="61">
        <v>62.9</v>
      </c>
      <c r="H52" s="63">
        <v>4654.9440000000004</v>
      </c>
      <c r="I52" s="7">
        <f t="shared" si="10"/>
        <v>18.100000000000001</v>
      </c>
      <c r="J52" s="7" t="s">
        <v>566</v>
      </c>
      <c r="K52" s="7">
        <v>30</v>
      </c>
      <c r="L52" s="7">
        <v>5</v>
      </c>
      <c r="M52" s="7">
        <f t="shared" si="11"/>
        <v>9.7999999999999972</v>
      </c>
      <c r="N52" s="7">
        <f t="shared" si="12"/>
        <v>18.100000000000001</v>
      </c>
      <c r="O52" s="45">
        <f t="shared" si="13"/>
        <v>6031362.8190000001</v>
      </c>
      <c r="P52" s="45">
        <f t="shared" si="14"/>
        <v>1005227.1365</v>
      </c>
      <c r="Q52" s="45">
        <f t="shared" si="15"/>
        <v>1970245.1875399994</v>
      </c>
      <c r="R52" s="45">
        <f t="shared" si="16"/>
        <v>3638922.2341300002</v>
      </c>
      <c r="S52" s="45">
        <f t="shared" si="17"/>
        <v>12645757.37717</v>
      </c>
      <c r="T52" s="45">
        <f t="shared" si="18"/>
        <v>12645757.37717</v>
      </c>
      <c r="U52" s="45">
        <f t="shared" si="9"/>
        <v>781.73276287104636</v>
      </c>
      <c r="W52" s="7"/>
    </row>
    <row r="53" spans="1:23" ht="13" x14ac:dyDescent="0.15">
      <c r="A53" s="7" t="s">
        <v>605</v>
      </c>
      <c r="B53" s="60" t="s">
        <v>162</v>
      </c>
      <c r="C53" s="61">
        <v>44.6</v>
      </c>
      <c r="D53" s="60" t="s">
        <v>162</v>
      </c>
      <c r="E53" s="62">
        <v>432607</v>
      </c>
      <c r="F53" s="62">
        <v>394970408</v>
      </c>
      <c r="G53" s="61">
        <v>91.7</v>
      </c>
      <c r="H53" s="61">
        <v>913</v>
      </c>
      <c r="I53" s="7">
        <f t="shared" si="10"/>
        <v>47.1</v>
      </c>
      <c r="J53" s="7" t="s">
        <v>566</v>
      </c>
      <c r="K53" s="7">
        <v>30</v>
      </c>
      <c r="L53" s="7">
        <v>5</v>
      </c>
      <c r="M53" s="7">
        <f t="shared" si="11"/>
        <v>9.6000000000000014</v>
      </c>
      <c r="N53" s="7">
        <f t="shared" si="12"/>
        <v>47.1</v>
      </c>
      <c r="O53" s="45">
        <f t="shared" si="13"/>
        <v>1184911.2239999999</v>
      </c>
      <c r="P53" s="45">
        <f t="shared" si="14"/>
        <v>197485.204</v>
      </c>
      <c r="Q53" s="45">
        <f t="shared" si="15"/>
        <v>379171.59168000007</v>
      </c>
      <c r="R53" s="45">
        <f t="shared" si="16"/>
        <v>1860310.6216799999</v>
      </c>
      <c r="S53" s="45">
        <f t="shared" si="17"/>
        <v>3621878.6413599998</v>
      </c>
      <c r="T53" s="45">
        <f t="shared" si="18"/>
        <v>3621878.6413599998</v>
      </c>
      <c r="U53" s="45">
        <f t="shared" si="9"/>
        <v>2037.5800894633076</v>
      </c>
      <c r="W53" s="7"/>
    </row>
    <row r="54" spans="1:23" ht="13" x14ac:dyDescent="0.15">
      <c r="A54" s="7" t="s">
        <v>605</v>
      </c>
      <c r="B54" s="60" t="s">
        <v>84</v>
      </c>
      <c r="C54" s="61">
        <v>45</v>
      </c>
      <c r="D54" s="60" t="s">
        <v>84</v>
      </c>
      <c r="E54" s="62">
        <v>433459</v>
      </c>
      <c r="F54" s="62">
        <v>659489486</v>
      </c>
      <c r="G54" s="61">
        <v>64.5</v>
      </c>
      <c r="H54" s="63">
        <v>1521.4570000000001</v>
      </c>
      <c r="I54" s="7">
        <f t="shared" si="10"/>
        <v>19.5</v>
      </c>
      <c r="J54" s="7" t="s">
        <v>566</v>
      </c>
      <c r="K54" s="7">
        <v>30</v>
      </c>
      <c r="L54" s="7">
        <v>5</v>
      </c>
      <c r="M54" s="7">
        <f t="shared" si="11"/>
        <v>10</v>
      </c>
      <c r="N54" s="7">
        <f t="shared" si="12"/>
        <v>19.5</v>
      </c>
      <c r="O54" s="45">
        <f t="shared" si="13"/>
        <v>1978468.4580000001</v>
      </c>
      <c r="P54" s="45">
        <f t="shared" si="14"/>
        <v>329744.74300000002</v>
      </c>
      <c r="Q54" s="45">
        <f t="shared" si="15"/>
        <v>659489.48600000003</v>
      </c>
      <c r="R54" s="45">
        <f t="shared" si="16"/>
        <v>1286004.4976999999</v>
      </c>
      <c r="S54" s="45">
        <f t="shared" si="17"/>
        <v>4253707.1847000001</v>
      </c>
      <c r="T54" s="45">
        <f t="shared" si="18"/>
        <v>4253707.1847000001</v>
      </c>
      <c r="U54" s="45">
        <f t="shared" si="9"/>
        <v>845.24537841030008</v>
      </c>
      <c r="W54" s="7"/>
    </row>
    <row r="55" spans="1:23" ht="13" x14ac:dyDescent="0.15">
      <c r="A55" s="7" t="s">
        <v>605</v>
      </c>
      <c r="B55" s="60" t="s">
        <v>140</v>
      </c>
      <c r="C55" s="61">
        <v>44.4</v>
      </c>
      <c r="D55" s="60" t="s">
        <v>140</v>
      </c>
      <c r="E55" s="62">
        <v>441049</v>
      </c>
      <c r="F55" s="62">
        <v>416724708</v>
      </c>
      <c r="G55" s="61">
        <v>54.2</v>
      </c>
      <c r="H55" s="61">
        <v>944.85</v>
      </c>
      <c r="I55" s="7">
        <f t="shared" si="10"/>
        <v>9.8000000000000043</v>
      </c>
      <c r="J55" s="7" t="s">
        <v>566</v>
      </c>
      <c r="K55" s="7">
        <v>30</v>
      </c>
      <c r="L55" s="7">
        <v>5</v>
      </c>
      <c r="M55" s="7">
        <f t="shared" si="11"/>
        <v>9.3999999999999986</v>
      </c>
      <c r="N55" s="7">
        <f t="shared" si="12"/>
        <v>9.8000000000000043</v>
      </c>
      <c r="O55" s="45">
        <f t="shared" si="13"/>
        <v>1250174.1240000001</v>
      </c>
      <c r="P55" s="45">
        <f t="shared" si="14"/>
        <v>208362.35399999999</v>
      </c>
      <c r="Q55" s="45">
        <f t="shared" si="15"/>
        <v>391721.22551999992</v>
      </c>
      <c r="R55" s="45">
        <f t="shared" si="16"/>
        <v>408390.21384000021</v>
      </c>
      <c r="S55" s="45">
        <f t="shared" si="17"/>
        <v>2258647.9173600003</v>
      </c>
      <c r="T55" s="45">
        <f t="shared" si="18"/>
        <v>2258647.9173600003</v>
      </c>
      <c r="U55" s="45">
        <f t="shared" si="9"/>
        <v>432.22756399428505</v>
      </c>
      <c r="W55" s="7"/>
    </row>
    <row r="56" spans="1:23" ht="13" x14ac:dyDescent="0.15">
      <c r="A56" s="7" t="s">
        <v>605</v>
      </c>
      <c r="B56" s="60" t="s">
        <v>116</v>
      </c>
      <c r="C56" s="61">
        <v>43.3</v>
      </c>
      <c r="D56" s="60" t="s">
        <v>116</v>
      </c>
      <c r="E56" s="62">
        <v>445400</v>
      </c>
      <c r="F56" s="62">
        <v>338411426</v>
      </c>
      <c r="G56" s="61">
        <v>91.8</v>
      </c>
      <c r="H56" s="61">
        <v>759.79300000000001</v>
      </c>
      <c r="I56" s="7">
        <f t="shared" si="10"/>
        <v>48.5</v>
      </c>
      <c r="J56" s="7" t="s">
        <v>566</v>
      </c>
      <c r="K56" s="7">
        <v>30</v>
      </c>
      <c r="L56" s="7">
        <v>5</v>
      </c>
      <c r="M56" s="7">
        <f t="shared" si="11"/>
        <v>8.2999999999999972</v>
      </c>
      <c r="N56" s="7">
        <f t="shared" si="12"/>
        <v>48.5</v>
      </c>
      <c r="O56" s="45">
        <f t="shared" si="13"/>
        <v>1015234.278</v>
      </c>
      <c r="P56" s="45">
        <f t="shared" si="14"/>
        <v>169205.71299999999</v>
      </c>
      <c r="Q56" s="45">
        <f t="shared" si="15"/>
        <v>280881.48357999994</v>
      </c>
      <c r="R56" s="45">
        <f t="shared" si="16"/>
        <v>1641295.4161</v>
      </c>
      <c r="S56" s="45">
        <f t="shared" si="17"/>
        <v>3106616.8906800002</v>
      </c>
      <c r="T56" s="45">
        <f t="shared" si="18"/>
        <v>3106616.8906799997</v>
      </c>
      <c r="U56" s="45">
        <f t="shared" si="9"/>
        <v>2160.1875985959332</v>
      </c>
      <c r="W56" s="7"/>
    </row>
    <row r="57" spans="1:23" ht="13" x14ac:dyDescent="0.15">
      <c r="A57" s="7" t="s">
        <v>605</v>
      </c>
      <c r="B57" s="60" t="s">
        <v>47</v>
      </c>
      <c r="C57" s="61">
        <v>45</v>
      </c>
      <c r="D57" s="60" t="s">
        <v>47</v>
      </c>
      <c r="E57" s="62">
        <v>446906</v>
      </c>
      <c r="F57" s="62">
        <v>891230428</v>
      </c>
      <c r="G57" s="61">
        <v>57</v>
      </c>
      <c r="H57" s="63">
        <v>1994.223</v>
      </c>
      <c r="I57" s="7">
        <f t="shared" si="10"/>
        <v>12</v>
      </c>
      <c r="J57" s="7" t="s">
        <v>566</v>
      </c>
      <c r="K57" s="7">
        <v>30</v>
      </c>
      <c r="L57" s="7">
        <v>5</v>
      </c>
      <c r="M57" s="7">
        <f t="shared" si="11"/>
        <v>10</v>
      </c>
      <c r="N57" s="7">
        <f t="shared" si="12"/>
        <v>12</v>
      </c>
      <c r="O57" s="45">
        <f t="shared" si="13"/>
        <v>2673691.284</v>
      </c>
      <c r="P57" s="45">
        <f t="shared" si="14"/>
        <v>445615.21399999998</v>
      </c>
      <c r="Q57" s="45">
        <f t="shared" si="15"/>
        <v>891230.42799999996</v>
      </c>
      <c r="R57" s="45">
        <f t="shared" si="16"/>
        <v>1069476.5135999999</v>
      </c>
      <c r="S57" s="45">
        <f t="shared" si="17"/>
        <v>5080013.4396000002</v>
      </c>
      <c r="T57" s="45">
        <f t="shared" si="18"/>
        <v>5080013.4396000002</v>
      </c>
      <c r="U57" s="45">
        <f t="shared" si="9"/>
        <v>536.28732273171056</v>
      </c>
      <c r="W57" s="7"/>
    </row>
    <row r="58" spans="1:23" ht="13" x14ac:dyDescent="0.15">
      <c r="A58" s="7" t="s">
        <v>605</v>
      </c>
      <c r="B58" s="60" t="s">
        <v>178</v>
      </c>
      <c r="C58" s="61">
        <v>45.1</v>
      </c>
      <c r="D58" s="60" t="s">
        <v>178</v>
      </c>
      <c r="E58" s="62">
        <v>447276</v>
      </c>
      <c r="F58" s="62">
        <v>1231513657</v>
      </c>
      <c r="G58" s="61">
        <v>54.9</v>
      </c>
      <c r="H58" s="63">
        <v>2753.3609999999999</v>
      </c>
      <c r="I58" s="7">
        <f t="shared" si="10"/>
        <v>9.7999999999999972</v>
      </c>
      <c r="J58" s="7" t="s">
        <v>566</v>
      </c>
      <c r="K58" s="7">
        <v>30</v>
      </c>
      <c r="L58" s="7">
        <v>5</v>
      </c>
      <c r="M58" s="7">
        <f t="shared" si="11"/>
        <v>10.100000000000001</v>
      </c>
      <c r="N58" s="7">
        <f t="shared" si="12"/>
        <v>9.7999999999999972</v>
      </c>
      <c r="O58" s="45">
        <f t="shared" si="13"/>
        <v>3694540.9709999999</v>
      </c>
      <c r="P58" s="45">
        <f t="shared" si="14"/>
        <v>615756.82849999995</v>
      </c>
      <c r="Q58" s="45">
        <f t="shared" si="15"/>
        <v>1243828.7935700002</v>
      </c>
      <c r="R58" s="45">
        <f t="shared" si="16"/>
        <v>1206883.3838599997</v>
      </c>
      <c r="S58" s="45">
        <f t="shared" si="17"/>
        <v>6761009.9769299999</v>
      </c>
      <c r="T58" s="45">
        <f t="shared" si="18"/>
        <v>6761009.9769299999</v>
      </c>
      <c r="U58" s="45">
        <f t="shared" si="9"/>
        <v>438.33096490434775</v>
      </c>
      <c r="W58" s="7"/>
    </row>
    <row r="59" spans="1:23" ht="13" x14ac:dyDescent="0.15">
      <c r="A59" s="7" t="s">
        <v>605</v>
      </c>
      <c r="B59" s="60" t="s">
        <v>14</v>
      </c>
      <c r="C59" s="61">
        <v>44.5</v>
      </c>
      <c r="D59" s="60" t="s">
        <v>14</v>
      </c>
      <c r="E59" s="62">
        <v>453445</v>
      </c>
      <c r="F59" s="62">
        <v>1072123096</v>
      </c>
      <c r="G59" s="61">
        <v>63.6</v>
      </c>
      <c r="H59" s="63">
        <v>2364.395</v>
      </c>
      <c r="I59" s="7">
        <f t="shared" si="10"/>
        <v>19.100000000000001</v>
      </c>
      <c r="J59" s="7" t="s">
        <v>566</v>
      </c>
      <c r="K59" s="7">
        <v>30</v>
      </c>
      <c r="L59" s="7">
        <v>5</v>
      </c>
      <c r="M59" s="7">
        <f t="shared" si="11"/>
        <v>9.5</v>
      </c>
      <c r="N59" s="7">
        <f t="shared" si="12"/>
        <v>19.100000000000001</v>
      </c>
      <c r="O59" s="45">
        <f t="shared" si="13"/>
        <v>3216369.2880000002</v>
      </c>
      <c r="P59" s="45">
        <f t="shared" si="14"/>
        <v>536061.54799999995</v>
      </c>
      <c r="Q59" s="45">
        <f t="shared" si="15"/>
        <v>1018516.9412</v>
      </c>
      <c r="R59" s="45">
        <f t="shared" si="16"/>
        <v>2047755.1133600003</v>
      </c>
      <c r="S59" s="45">
        <f t="shared" si="17"/>
        <v>6818702.8905600011</v>
      </c>
      <c r="T59" s="45">
        <f t="shared" si="18"/>
        <v>6818702.8905600002</v>
      </c>
      <c r="U59" s="45">
        <f t="shared" si="9"/>
        <v>866.0799542208473</v>
      </c>
      <c r="W59" s="7"/>
    </row>
    <row r="60" spans="1:23" ht="13" x14ac:dyDescent="0.15">
      <c r="A60" s="7" t="s">
        <v>605</v>
      </c>
      <c r="B60" s="60" t="s">
        <v>52</v>
      </c>
      <c r="C60" s="61">
        <v>44.8</v>
      </c>
      <c r="D60" s="60" t="s">
        <v>52</v>
      </c>
      <c r="E60" s="62">
        <v>454725</v>
      </c>
      <c r="F60" s="62">
        <v>620941603</v>
      </c>
      <c r="G60" s="61">
        <v>59.6</v>
      </c>
      <c r="H60" s="63">
        <v>1365.5319999999999</v>
      </c>
      <c r="I60" s="7">
        <f t="shared" si="10"/>
        <v>14.800000000000004</v>
      </c>
      <c r="J60" s="7" t="s">
        <v>566</v>
      </c>
      <c r="K60" s="7">
        <v>30</v>
      </c>
      <c r="L60" s="7">
        <v>5</v>
      </c>
      <c r="M60" s="7">
        <f t="shared" si="11"/>
        <v>9.7999999999999972</v>
      </c>
      <c r="N60" s="7">
        <f t="shared" si="12"/>
        <v>14.800000000000004</v>
      </c>
      <c r="O60" s="45">
        <f t="shared" si="13"/>
        <v>1862824.8089999999</v>
      </c>
      <c r="P60" s="45">
        <f t="shared" si="14"/>
        <v>310470.8015</v>
      </c>
      <c r="Q60" s="45">
        <f t="shared" si="15"/>
        <v>608522.77093999984</v>
      </c>
      <c r="R60" s="45">
        <f t="shared" si="16"/>
        <v>918993.57244000037</v>
      </c>
      <c r="S60" s="45">
        <f t="shared" si="17"/>
        <v>3700811.9538799999</v>
      </c>
      <c r="T60" s="45">
        <f t="shared" si="18"/>
        <v>3700811.9538800004</v>
      </c>
      <c r="U60" s="45">
        <f t="shared" si="9"/>
        <v>672.99306969005522</v>
      </c>
      <c r="W60" s="7"/>
    </row>
    <row r="61" spans="1:23" ht="13" x14ac:dyDescent="0.15">
      <c r="A61" s="7" t="s">
        <v>605</v>
      </c>
      <c r="B61" s="60" t="s">
        <v>18</v>
      </c>
      <c r="C61" s="61">
        <v>44.4</v>
      </c>
      <c r="D61" s="60" t="s">
        <v>18</v>
      </c>
      <c r="E61" s="62">
        <v>455281</v>
      </c>
      <c r="F61" s="62">
        <v>1247434361</v>
      </c>
      <c r="G61" s="61">
        <v>78.7</v>
      </c>
      <c r="H61" s="63">
        <v>2739.9209999999998</v>
      </c>
      <c r="I61" s="7">
        <f t="shared" si="10"/>
        <v>34.300000000000004</v>
      </c>
      <c r="J61" s="7" t="s">
        <v>566</v>
      </c>
      <c r="K61" s="7">
        <v>30</v>
      </c>
      <c r="L61" s="7">
        <v>5</v>
      </c>
      <c r="M61" s="7">
        <f t="shared" si="11"/>
        <v>9.3999999999999986</v>
      </c>
      <c r="N61" s="7">
        <f t="shared" si="12"/>
        <v>34.300000000000004</v>
      </c>
      <c r="O61" s="45">
        <f t="shared" si="13"/>
        <v>3742303.0830000001</v>
      </c>
      <c r="P61" s="45">
        <f t="shared" si="14"/>
        <v>623717.18050000002</v>
      </c>
      <c r="Q61" s="45">
        <f t="shared" si="15"/>
        <v>1172588.2993399997</v>
      </c>
      <c r="R61" s="45">
        <f t="shared" si="16"/>
        <v>4278699.8582300004</v>
      </c>
      <c r="S61" s="45">
        <f t="shared" si="17"/>
        <v>9817308.4210700002</v>
      </c>
      <c r="T61" s="45">
        <f t="shared" si="18"/>
        <v>9817308.4210700002</v>
      </c>
      <c r="U61" s="45">
        <f t="shared" si="9"/>
        <v>1561.6143159711542</v>
      </c>
      <c r="W61" s="7"/>
    </row>
    <row r="62" spans="1:23" ht="13" x14ac:dyDescent="0.15">
      <c r="A62" s="7" t="s">
        <v>605</v>
      </c>
      <c r="B62" s="60" t="s">
        <v>108</v>
      </c>
      <c r="C62" s="61">
        <v>44.9</v>
      </c>
      <c r="D62" s="60" t="s">
        <v>108</v>
      </c>
      <c r="E62" s="62">
        <v>459244</v>
      </c>
      <c r="F62" s="62">
        <v>950952021</v>
      </c>
      <c r="G62" s="61">
        <v>62.2</v>
      </c>
      <c r="H62" s="63">
        <v>2070.6889999999999</v>
      </c>
      <c r="I62" s="7">
        <f t="shared" si="10"/>
        <v>17.300000000000004</v>
      </c>
      <c r="J62" s="7" t="s">
        <v>566</v>
      </c>
      <c r="K62" s="7">
        <v>30</v>
      </c>
      <c r="L62" s="7">
        <v>5</v>
      </c>
      <c r="M62" s="7">
        <f t="shared" si="11"/>
        <v>9.8999999999999986</v>
      </c>
      <c r="N62" s="7">
        <f t="shared" si="12"/>
        <v>17.300000000000004</v>
      </c>
      <c r="O62" s="45">
        <f t="shared" si="13"/>
        <v>2852856.0630000001</v>
      </c>
      <c r="P62" s="45">
        <f t="shared" si="14"/>
        <v>475476.01049999997</v>
      </c>
      <c r="Q62" s="45">
        <f t="shared" si="15"/>
        <v>941442.50078999973</v>
      </c>
      <c r="R62" s="45">
        <f t="shared" si="16"/>
        <v>1645146.9963300005</v>
      </c>
      <c r="S62" s="45">
        <f t="shared" si="17"/>
        <v>5914921.5706200004</v>
      </c>
      <c r="T62" s="45">
        <f t="shared" si="18"/>
        <v>5914921.5706200004</v>
      </c>
      <c r="U62" s="45">
        <f t="shared" si="9"/>
        <v>794.49255601879406</v>
      </c>
      <c r="W62" s="7"/>
    </row>
    <row r="63" spans="1:23" ht="13" x14ac:dyDescent="0.15">
      <c r="A63" s="7" t="s">
        <v>605</v>
      </c>
      <c r="B63" s="60" t="s">
        <v>182</v>
      </c>
      <c r="C63" s="61">
        <v>43.5</v>
      </c>
      <c r="D63" s="60" t="s">
        <v>182</v>
      </c>
      <c r="E63" s="62">
        <v>462956</v>
      </c>
      <c r="F63" s="62">
        <v>355637044</v>
      </c>
      <c r="G63" s="61">
        <v>90.5</v>
      </c>
      <c r="H63" s="61">
        <v>768.18799999999999</v>
      </c>
      <c r="I63" s="7">
        <f t="shared" si="10"/>
        <v>47</v>
      </c>
      <c r="J63" s="7" t="s">
        <v>566</v>
      </c>
      <c r="K63" s="7">
        <v>30</v>
      </c>
      <c r="L63" s="7">
        <v>5</v>
      </c>
      <c r="M63" s="7">
        <f t="shared" si="11"/>
        <v>8.5</v>
      </c>
      <c r="N63" s="7">
        <f t="shared" si="12"/>
        <v>47</v>
      </c>
      <c r="O63" s="45">
        <f t="shared" si="13"/>
        <v>1066911.132</v>
      </c>
      <c r="P63" s="45">
        <f t="shared" si="14"/>
        <v>177818.522</v>
      </c>
      <c r="Q63" s="45">
        <f t="shared" si="15"/>
        <v>302291.48739999998</v>
      </c>
      <c r="R63" s="45">
        <f t="shared" si="16"/>
        <v>1671494.1068</v>
      </c>
      <c r="S63" s="45">
        <f t="shared" si="17"/>
        <v>3218515.2482000003</v>
      </c>
      <c r="T63" s="45">
        <f t="shared" si="18"/>
        <v>3218515.2481999998</v>
      </c>
      <c r="U63" s="45">
        <f t="shared" si="9"/>
        <v>2175.8919780053839</v>
      </c>
      <c r="W63" s="7"/>
    </row>
    <row r="64" spans="1:23" ht="13" x14ac:dyDescent="0.15">
      <c r="A64" s="7" t="s">
        <v>605</v>
      </c>
      <c r="B64" s="60" t="s">
        <v>64</v>
      </c>
      <c r="C64" s="61">
        <v>43.8</v>
      </c>
      <c r="D64" s="60" t="s">
        <v>64</v>
      </c>
      <c r="E64" s="62">
        <v>467239</v>
      </c>
      <c r="F64" s="62">
        <v>1063258024</v>
      </c>
      <c r="G64" s="61">
        <v>89.5</v>
      </c>
      <c r="H64" s="63">
        <v>2275.6170000000002</v>
      </c>
      <c r="I64" s="7">
        <f t="shared" si="10"/>
        <v>45.7</v>
      </c>
      <c r="J64" s="7" t="s">
        <v>566</v>
      </c>
      <c r="K64" s="7">
        <v>30</v>
      </c>
      <c r="L64" s="7">
        <v>5</v>
      </c>
      <c r="M64" s="7">
        <f t="shared" si="11"/>
        <v>8.7999999999999972</v>
      </c>
      <c r="N64" s="7">
        <f t="shared" si="12"/>
        <v>45.7</v>
      </c>
      <c r="O64" s="45">
        <f t="shared" si="13"/>
        <v>3189774.0720000002</v>
      </c>
      <c r="P64" s="45">
        <f t="shared" si="14"/>
        <v>531629.01199999999</v>
      </c>
      <c r="Q64" s="45">
        <f t="shared" si="15"/>
        <v>935667.06111999974</v>
      </c>
      <c r="R64" s="45">
        <f t="shared" si="16"/>
        <v>4859089.1696800003</v>
      </c>
      <c r="S64" s="45">
        <f t="shared" si="17"/>
        <v>9516159.3148000017</v>
      </c>
      <c r="T64" s="45">
        <f t="shared" si="18"/>
        <v>9516159.3147999998</v>
      </c>
      <c r="U64" s="45">
        <f t="shared" si="9"/>
        <v>2135.2842634239419</v>
      </c>
      <c r="W64" s="7"/>
    </row>
    <row r="65" spans="1:24" ht="13" x14ac:dyDescent="0.15">
      <c r="A65" s="7" t="s">
        <v>605</v>
      </c>
      <c r="B65" s="60" t="s">
        <v>179</v>
      </c>
      <c r="C65" s="61">
        <v>44.9</v>
      </c>
      <c r="D65" s="60" t="s">
        <v>179</v>
      </c>
      <c r="E65" s="62">
        <v>469285</v>
      </c>
      <c r="F65" s="62">
        <v>886828716</v>
      </c>
      <c r="G65" s="61">
        <v>65.099999999999994</v>
      </c>
      <c r="H65" s="63">
        <v>1889.7449999999999</v>
      </c>
      <c r="I65" s="7">
        <f t="shared" si="10"/>
        <v>20.199999999999996</v>
      </c>
      <c r="J65" s="7" t="s">
        <v>566</v>
      </c>
      <c r="K65" s="7">
        <v>30</v>
      </c>
      <c r="L65" s="7">
        <v>5</v>
      </c>
      <c r="M65" s="7">
        <f t="shared" si="11"/>
        <v>9.8999999999999986</v>
      </c>
      <c r="N65" s="7">
        <f t="shared" si="12"/>
        <v>20.199999999999996</v>
      </c>
      <c r="O65" s="45">
        <f t="shared" si="13"/>
        <v>2660486.148</v>
      </c>
      <c r="P65" s="45">
        <f t="shared" si="14"/>
        <v>443414.35800000001</v>
      </c>
      <c r="Q65" s="45">
        <f t="shared" si="15"/>
        <v>877960.42883999995</v>
      </c>
      <c r="R65" s="45">
        <f t="shared" si="16"/>
        <v>1791394.0063199997</v>
      </c>
      <c r="S65" s="45">
        <f t="shared" si="17"/>
        <v>5773254.9411599999</v>
      </c>
      <c r="T65" s="45">
        <f t="shared" si="18"/>
        <v>5773254.9411599999</v>
      </c>
      <c r="U65" s="45">
        <f t="shared" si="9"/>
        <v>947.95541531793958</v>
      </c>
      <c r="W65" s="7"/>
    </row>
    <row r="66" spans="1:24" ht="13" x14ac:dyDescent="0.15">
      <c r="A66" s="7" t="s">
        <v>605</v>
      </c>
      <c r="B66" s="60" t="s">
        <v>144</v>
      </c>
      <c r="C66" s="61">
        <v>44.1</v>
      </c>
      <c r="D66" s="60" t="s">
        <v>144</v>
      </c>
      <c r="E66" s="62">
        <v>470298</v>
      </c>
      <c r="F66" s="62">
        <v>2105653044</v>
      </c>
      <c r="G66" s="61">
        <v>94.9</v>
      </c>
      <c r="H66" s="63">
        <v>4477.2749999999996</v>
      </c>
      <c r="I66" s="7">
        <f t="shared" si="10"/>
        <v>50.800000000000004</v>
      </c>
      <c r="J66" s="7" t="s">
        <v>566</v>
      </c>
      <c r="K66" s="7">
        <v>30</v>
      </c>
      <c r="L66" s="7">
        <v>5</v>
      </c>
      <c r="M66" s="7">
        <f t="shared" ref="M66:M67" si="19">C66-K66-L66</f>
        <v>9.1000000000000014</v>
      </c>
      <c r="N66" s="7">
        <f t="shared" si="12"/>
        <v>50.800000000000004</v>
      </c>
      <c r="O66" s="45">
        <f t="shared" si="13"/>
        <v>6316959.1320000002</v>
      </c>
      <c r="P66" s="45">
        <f t="shared" si="14"/>
        <v>1052826.5220000001</v>
      </c>
      <c r="Q66" s="45">
        <f t="shared" si="15"/>
        <v>1916144.2700400001</v>
      </c>
      <c r="R66" s="45">
        <f t="shared" si="16"/>
        <v>10696717.463520002</v>
      </c>
      <c r="S66" s="45">
        <f t="shared" ref="S66:S67" si="20">SUM(O66:R66)</f>
        <v>19982647.387560003</v>
      </c>
      <c r="T66" s="45">
        <f t="shared" si="18"/>
        <v>19982647.387559999</v>
      </c>
      <c r="U66" s="45">
        <f t="shared" si="9"/>
        <v>2389.1133476322098</v>
      </c>
      <c r="W66" s="7"/>
    </row>
    <row r="67" spans="1:24" ht="13" x14ac:dyDescent="0.15">
      <c r="A67" s="7" t="s">
        <v>605</v>
      </c>
      <c r="B67" s="60" t="s">
        <v>154</v>
      </c>
      <c r="C67" s="61">
        <v>44.6</v>
      </c>
      <c r="D67" s="60" t="s">
        <v>154</v>
      </c>
      <c r="E67" s="62">
        <v>471426</v>
      </c>
      <c r="F67" s="62">
        <v>882585073</v>
      </c>
      <c r="G67" s="61">
        <v>65.900000000000006</v>
      </c>
      <c r="H67" s="63">
        <v>1872.16</v>
      </c>
      <c r="I67" s="7">
        <f t="shared" si="10"/>
        <v>21.300000000000004</v>
      </c>
      <c r="J67" s="7" t="s">
        <v>566</v>
      </c>
      <c r="K67" s="7">
        <v>30</v>
      </c>
      <c r="L67" s="7">
        <v>5</v>
      </c>
      <c r="M67" s="7">
        <f t="shared" si="19"/>
        <v>9.6000000000000014</v>
      </c>
      <c r="N67" s="7">
        <f t="shared" si="12"/>
        <v>21.300000000000004</v>
      </c>
      <c r="O67" s="45">
        <f t="shared" si="13"/>
        <v>2647755.219</v>
      </c>
      <c r="P67" s="45">
        <f t="shared" si="14"/>
        <v>441292.53649999999</v>
      </c>
      <c r="Q67" s="45">
        <f t="shared" si="15"/>
        <v>847281.67008000007</v>
      </c>
      <c r="R67" s="45">
        <f t="shared" si="16"/>
        <v>1879906.2054900005</v>
      </c>
      <c r="S67" s="45">
        <f t="shared" si="20"/>
        <v>5816235.6310700011</v>
      </c>
      <c r="T67" s="45">
        <f t="shared" si="18"/>
        <v>5816235.6310700001</v>
      </c>
      <c r="U67" s="45">
        <f t="shared" ref="U67:U130" si="21">R67/H67</f>
        <v>1004.1375766440905</v>
      </c>
      <c r="W67" s="7"/>
    </row>
    <row r="68" spans="1:24" s="158" customFormat="1" ht="13" x14ac:dyDescent="0.15">
      <c r="A68" s="158" t="s">
        <v>605</v>
      </c>
      <c r="B68" s="159" t="s">
        <v>639</v>
      </c>
      <c r="C68" s="160"/>
      <c r="D68" s="159"/>
      <c r="E68" s="161">
        <f>F68/H68</f>
        <v>358190.23211348773</v>
      </c>
      <c r="F68" s="162">
        <f t="shared" ref="F68:Q68" si="22">SUM(F2:F67)</f>
        <v>42220690020</v>
      </c>
      <c r="G68" s="163">
        <f>S68*10000/F68</f>
        <v>71.394150244449278</v>
      </c>
      <c r="H68" s="162">
        <f t="shared" si="22"/>
        <v>117872.25400000004</v>
      </c>
      <c r="I68" s="162"/>
      <c r="J68" s="162"/>
      <c r="K68" s="163">
        <f>O68*10000/F68</f>
        <v>30</v>
      </c>
      <c r="L68" s="163">
        <f>P68*10000/F68</f>
        <v>4.9999999999999991</v>
      </c>
      <c r="M68" s="163">
        <f>Q68*10000/F68</f>
        <v>9.7122500468953739</v>
      </c>
      <c r="N68" s="163">
        <f>R68*10000/F68</f>
        <v>26.681900197553912</v>
      </c>
      <c r="O68" s="162">
        <f t="shared" si="22"/>
        <v>126662070.06</v>
      </c>
      <c r="P68" s="162">
        <f t="shared" si="22"/>
        <v>21110345.009999998</v>
      </c>
      <c r="Q68" s="162">
        <f t="shared" si="22"/>
        <v>41005789.862670004</v>
      </c>
      <c r="R68" s="162">
        <f>SUM(R2:R67)</f>
        <v>112652823.73855004</v>
      </c>
      <c r="S68" s="162">
        <f t="shared" ref="S68:T68" si="23">SUM(S2:S67)</f>
        <v>301431028.67122</v>
      </c>
      <c r="T68" s="162">
        <f t="shared" si="23"/>
        <v>301431028.67122</v>
      </c>
      <c r="U68" s="162">
        <f t="shared" si="21"/>
        <v>955.71960249907488</v>
      </c>
      <c r="X68" s="164">
        <f>K68+L68+M68+N68-G68</f>
        <v>0</v>
      </c>
    </row>
    <row r="69" spans="1:24" ht="12" x14ac:dyDescent="0.15">
      <c r="B69" s="60"/>
      <c r="C69" s="61"/>
      <c r="D69" s="60"/>
      <c r="E69" s="62"/>
      <c r="F69" s="62"/>
      <c r="G69" s="61"/>
      <c r="H69" s="63"/>
      <c r="O69" s="45"/>
      <c r="P69" s="45"/>
      <c r="Q69" s="45"/>
      <c r="R69" s="45"/>
      <c r="S69" s="45"/>
      <c r="T69" s="45"/>
      <c r="U69" s="45"/>
      <c r="W69" s="7"/>
    </row>
    <row r="70" spans="1:24" ht="12" x14ac:dyDescent="0.15">
      <c r="B70" s="60"/>
      <c r="C70" s="61"/>
      <c r="D70" s="60"/>
      <c r="E70" s="62"/>
      <c r="F70" s="62"/>
      <c r="G70" s="61"/>
      <c r="H70" s="63"/>
      <c r="O70" s="45"/>
      <c r="P70" s="45"/>
      <c r="Q70" s="45"/>
      <c r="R70" s="45"/>
      <c r="S70" s="45"/>
      <c r="T70" s="45"/>
      <c r="U70" s="45"/>
      <c r="W70" s="7"/>
    </row>
    <row r="71" spans="1:24" ht="13" x14ac:dyDescent="0.15">
      <c r="A71" s="7" t="s">
        <v>616</v>
      </c>
      <c r="B71" s="60" t="s">
        <v>80</v>
      </c>
      <c r="C71" s="61">
        <v>44.1</v>
      </c>
      <c r="D71" s="60" t="s">
        <v>80</v>
      </c>
      <c r="E71" s="62">
        <v>475425</v>
      </c>
      <c r="F71" s="62">
        <v>1025658058</v>
      </c>
      <c r="G71" s="61">
        <v>74.900000000000006</v>
      </c>
      <c r="H71" s="63">
        <v>2157.3490000000002</v>
      </c>
      <c r="I71" s="7">
        <f t="shared" ref="I71:I102" si="24">G71-C71</f>
        <v>30.800000000000004</v>
      </c>
      <c r="J71" s="7" t="s">
        <v>566</v>
      </c>
      <c r="K71" s="7">
        <v>30</v>
      </c>
      <c r="L71" s="7">
        <v>5</v>
      </c>
      <c r="M71" s="7">
        <f t="shared" ref="M71:M102" si="25">C71-K71-L71</f>
        <v>9.1000000000000014</v>
      </c>
      <c r="N71" s="7">
        <f t="shared" ref="N71:N102" si="26">G71-C71</f>
        <v>30.800000000000004</v>
      </c>
      <c r="O71" s="45">
        <f t="shared" ref="O71:O102" si="27">F71*K71/10000</f>
        <v>3076974.1740000001</v>
      </c>
      <c r="P71" s="45">
        <f t="shared" ref="P71:P102" si="28">F71*L71/10000</f>
        <v>512829.02899999998</v>
      </c>
      <c r="Q71" s="45">
        <f t="shared" ref="Q71:Q102" si="29">F71*M71/10000</f>
        <v>933348.83278000017</v>
      </c>
      <c r="R71" s="45">
        <f t="shared" ref="R71:R102" si="30">F71*N71/10000</f>
        <v>3159026.8186400007</v>
      </c>
      <c r="S71" s="45">
        <f t="shared" ref="S71:S102" si="31">SUM(O71:R71)</f>
        <v>7682178.8544200007</v>
      </c>
      <c r="T71" s="45">
        <f t="shared" ref="T71:T102" si="32">F71*G71/10000</f>
        <v>7682178.8544200016</v>
      </c>
      <c r="U71" s="45">
        <f t="shared" si="21"/>
        <v>1464.3095848840408</v>
      </c>
      <c r="W71" s="7"/>
    </row>
    <row r="72" spans="1:24" ht="13" x14ac:dyDescent="0.15">
      <c r="A72" s="7" t="s">
        <v>616</v>
      </c>
      <c r="B72" s="60" t="s">
        <v>61</v>
      </c>
      <c r="C72" s="61">
        <v>43.9</v>
      </c>
      <c r="D72" s="60" t="s">
        <v>61</v>
      </c>
      <c r="E72" s="62">
        <v>477633</v>
      </c>
      <c r="F72" s="62">
        <v>366785473</v>
      </c>
      <c r="G72" s="61">
        <v>86.3</v>
      </c>
      <c r="H72" s="61">
        <v>767.923</v>
      </c>
      <c r="I72" s="7">
        <f t="shared" si="24"/>
        <v>42.4</v>
      </c>
      <c r="J72" s="7" t="s">
        <v>566</v>
      </c>
      <c r="K72" s="7">
        <v>30</v>
      </c>
      <c r="L72" s="7">
        <v>5</v>
      </c>
      <c r="M72" s="7">
        <f t="shared" si="25"/>
        <v>8.8999999999999986</v>
      </c>
      <c r="N72" s="7">
        <f t="shared" si="26"/>
        <v>42.4</v>
      </c>
      <c r="O72" s="45">
        <f t="shared" si="27"/>
        <v>1100356.419</v>
      </c>
      <c r="P72" s="45">
        <f t="shared" si="28"/>
        <v>183392.7365</v>
      </c>
      <c r="Q72" s="45">
        <f t="shared" si="29"/>
        <v>326439.07096999994</v>
      </c>
      <c r="R72" s="45">
        <f t="shared" si="30"/>
        <v>1555170.4055199998</v>
      </c>
      <c r="S72" s="45">
        <f t="shared" si="31"/>
        <v>3165358.6319899997</v>
      </c>
      <c r="T72" s="45">
        <f t="shared" si="32"/>
        <v>3165358.6319899997</v>
      </c>
      <c r="U72" s="45">
        <f t="shared" si="21"/>
        <v>2025.16450935836</v>
      </c>
      <c r="W72" s="7"/>
    </row>
    <row r="73" spans="1:24" ht="13" x14ac:dyDescent="0.15">
      <c r="A73" s="7" t="s">
        <v>616</v>
      </c>
      <c r="B73" s="60" t="s">
        <v>31</v>
      </c>
      <c r="C73" s="61">
        <v>43.9</v>
      </c>
      <c r="D73" s="60" t="s">
        <v>31</v>
      </c>
      <c r="E73" s="62">
        <v>484265</v>
      </c>
      <c r="F73" s="62">
        <v>2177181438</v>
      </c>
      <c r="G73" s="61">
        <v>90.7</v>
      </c>
      <c r="H73" s="63">
        <v>4495.8509999999997</v>
      </c>
      <c r="I73" s="7">
        <f t="shared" si="24"/>
        <v>46.800000000000004</v>
      </c>
      <c r="J73" s="7" t="s">
        <v>566</v>
      </c>
      <c r="K73" s="7">
        <v>30</v>
      </c>
      <c r="L73" s="7">
        <v>5</v>
      </c>
      <c r="M73" s="7">
        <f t="shared" si="25"/>
        <v>8.8999999999999986</v>
      </c>
      <c r="N73" s="7">
        <f t="shared" si="26"/>
        <v>46.800000000000004</v>
      </c>
      <c r="O73" s="45">
        <f t="shared" si="27"/>
        <v>6531544.3140000002</v>
      </c>
      <c r="P73" s="45">
        <f t="shared" si="28"/>
        <v>1088590.719</v>
      </c>
      <c r="Q73" s="45">
        <f t="shared" si="29"/>
        <v>1937691.4798199998</v>
      </c>
      <c r="R73" s="45">
        <f t="shared" si="30"/>
        <v>10189209.129840001</v>
      </c>
      <c r="S73" s="45">
        <f t="shared" si="31"/>
        <v>19747035.642659999</v>
      </c>
      <c r="T73" s="45">
        <f t="shared" si="32"/>
        <v>19747035.642659999</v>
      </c>
      <c r="U73" s="45">
        <f t="shared" si="21"/>
        <v>2266.35827785218</v>
      </c>
      <c r="W73" s="7"/>
    </row>
    <row r="74" spans="1:24" ht="13" x14ac:dyDescent="0.15">
      <c r="A74" s="7" t="s">
        <v>616</v>
      </c>
      <c r="B74" s="60" t="s">
        <v>56</v>
      </c>
      <c r="C74" s="61">
        <v>44.7</v>
      </c>
      <c r="D74" s="60" t="s">
        <v>56</v>
      </c>
      <c r="E74" s="62">
        <v>489402</v>
      </c>
      <c r="F74" s="62">
        <v>595098957</v>
      </c>
      <c r="G74" s="61">
        <v>56.7</v>
      </c>
      <c r="H74" s="63">
        <v>1215.971</v>
      </c>
      <c r="I74" s="7">
        <f t="shared" si="24"/>
        <v>12</v>
      </c>
      <c r="J74" s="7" t="s">
        <v>566</v>
      </c>
      <c r="K74" s="7">
        <v>30</v>
      </c>
      <c r="L74" s="7">
        <v>5</v>
      </c>
      <c r="M74" s="7">
        <f t="shared" si="25"/>
        <v>9.7000000000000028</v>
      </c>
      <c r="N74" s="7">
        <f t="shared" si="26"/>
        <v>12</v>
      </c>
      <c r="O74" s="45">
        <f t="shared" si="27"/>
        <v>1785296.871</v>
      </c>
      <c r="P74" s="45">
        <f t="shared" si="28"/>
        <v>297549.47850000003</v>
      </c>
      <c r="Q74" s="45">
        <f t="shared" si="29"/>
        <v>577245.98829000012</v>
      </c>
      <c r="R74" s="45">
        <f t="shared" si="30"/>
        <v>714118.74840000004</v>
      </c>
      <c r="S74" s="45">
        <f t="shared" si="31"/>
        <v>3374211.0861900002</v>
      </c>
      <c r="T74" s="45">
        <f t="shared" si="32"/>
        <v>3374211.0861900002</v>
      </c>
      <c r="U74" s="45">
        <f t="shared" si="21"/>
        <v>587.28271348576573</v>
      </c>
      <c r="W74" s="7"/>
    </row>
    <row r="75" spans="1:24" ht="13" x14ac:dyDescent="0.15">
      <c r="A75" s="7" t="s">
        <v>616</v>
      </c>
      <c r="B75" s="60" t="s">
        <v>161</v>
      </c>
      <c r="C75" s="61">
        <v>43.8</v>
      </c>
      <c r="D75" s="60" t="s">
        <v>161</v>
      </c>
      <c r="E75" s="62">
        <v>491470</v>
      </c>
      <c r="F75" s="62">
        <v>925720450</v>
      </c>
      <c r="G75" s="61">
        <v>87.8</v>
      </c>
      <c r="H75" s="63">
        <v>1883.576</v>
      </c>
      <c r="I75" s="7">
        <f t="shared" si="24"/>
        <v>44</v>
      </c>
      <c r="J75" s="7" t="s">
        <v>566</v>
      </c>
      <c r="K75" s="7">
        <v>30</v>
      </c>
      <c r="L75" s="7">
        <v>5</v>
      </c>
      <c r="M75" s="7">
        <f t="shared" si="25"/>
        <v>8.7999999999999972</v>
      </c>
      <c r="N75" s="7">
        <f t="shared" si="26"/>
        <v>44</v>
      </c>
      <c r="O75" s="45">
        <f t="shared" si="27"/>
        <v>2777161.35</v>
      </c>
      <c r="P75" s="45">
        <f t="shared" si="28"/>
        <v>462860.22499999998</v>
      </c>
      <c r="Q75" s="45">
        <f t="shared" si="29"/>
        <v>814633.99599999969</v>
      </c>
      <c r="R75" s="45">
        <f t="shared" si="30"/>
        <v>4073169.98</v>
      </c>
      <c r="S75" s="45">
        <f t="shared" si="31"/>
        <v>8127825.551</v>
      </c>
      <c r="T75" s="45">
        <f t="shared" si="32"/>
        <v>8127825.551</v>
      </c>
      <c r="U75" s="45">
        <f t="shared" si="21"/>
        <v>2162.4664892735946</v>
      </c>
      <c r="W75" s="7"/>
    </row>
    <row r="76" spans="1:24" ht="13" x14ac:dyDescent="0.15">
      <c r="A76" s="7" t="s">
        <v>616</v>
      </c>
      <c r="B76" s="60" t="s">
        <v>43</v>
      </c>
      <c r="C76" s="61">
        <v>44.3</v>
      </c>
      <c r="D76" s="60" t="s">
        <v>43</v>
      </c>
      <c r="E76" s="62">
        <v>491604</v>
      </c>
      <c r="F76" s="62">
        <v>577792126</v>
      </c>
      <c r="G76" s="61">
        <v>71.2</v>
      </c>
      <c r="H76" s="63">
        <v>1175.32</v>
      </c>
      <c r="I76" s="7">
        <f t="shared" si="24"/>
        <v>26.900000000000006</v>
      </c>
      <c r="J76" s="7" t="s">
        <v>566</v>
      </c>
      <c r="K76" s="7">
        <v>30</v>
      </c>
      <c r="L76" s="7">
        <v>5</v>
      </c>
      <c r="M76" s="7">
        <f t="shared" si="25"/>
        <v>9.2999999999999972</v>
      </c>
      <c r="N76" s="7">
        <f t="shared" si="26"/>
        <v>26.900000000000006</v>
      </c>
      <c r="O76" s="45">
        <f t="shared" si="27"/>
        <v>1733376.378</v>
      </c>
      <c r="P76" s="45">
        <f t="shared" si="28"/>
        <v>288896.06300000002</v>
      </c>
      <c r="Q76" s="45">
        <f t="shared" si="29"/>
        <v>537346.67717999988</v>
      </c>
      <c r="R76" s="45">
        <f t="shared" si="30"/>
        <v>1554260.8189400004</v>
      </c>
      <c r="S76" s="45">
        <f t="shared" si="31"/>
        <v>4113879.9371200008</v>
      </c>
      <c r="T76" s="45">
        <f t="shared" si="32"/>
        <v>4113879.9371200004</v>
      </c>
      <c r="U76" s="45">
        <f t="shared" si="21"/>
        <v>1322.4150179865912</v>
      </c>
      <c r="W76" s="7"/>
    </row>
    <row r="77" spans="1:24" ht="13" x14ac:dyDescent="0.15">
      <c r="A77" s="7" t="s">
        <v>616</v>
      </c>
      <c r="B77" s="60" t="s">
        <v>131</v>
      </c>
      <c r="C77" s="61">
        <v>44.7</v>
      </c>
      <c r="D77" s="60" t="s">
        <v>131</v>
      </c>
      <c r="E77" s="62">
        <v>498525</v>
      </c>
      <c r="F77" s="62">
        <v>613053425</v>
      </c>
      <c r="G77" s="61">
        <v>57</v>
      </c>
      <c r="H77" s="63">
        <v>1229.7339999999999</v>
      </c>
      <c r="I77" s="7">
        <f t="shared" si="24"/>
        <v>12.299999999999997</v>
      </c>
      <c r="J77" s="7" t="s">
        <v>566</v>
      </c>
      <c r="K77" s="7">
        <v>30</v>
      </c>
      <c r="L77" s="7">
        <v>5</v>
      </c>
      <c r="M77" s="7">
        <f t="shared" si="25"/>
        <v>9.7000000000000028</v>
      </c>
      <c r="N77" s="7">
        <f t="shared" si="26"/>
        <v>12.299999999999997</v>
      </c>
      <c r="O77" s="45">
        <f t="shared" si="27"/>
        <v>1839160.2749999999</v>
      </c>
      <c r="P77" s="45">
        <f t="shared" si="28"/>
        <v>306526.71250000002</v>
      </c>
      <c r="Q77" s="45">
        <f t="shared" si="29"/>
        <v>594661.8222500002</v>
      </c>
      <c r="R77" s="45">
        <f t="shared" si="30"/>
        <v>754055.71274999983</v>
      </c>
      <c r="S77" s="45">
        <f t="shared" si="31"/>
        <v>3494404.5225</v>
      </c>
      <c r="T77" s="45">
        <f t="shared" si="32"/>
        <v>3494404.5225</v>
      </c>
      <c r="U77" s="45">
        <f t="shared" si="21"/>
        <v>613.18603271113909</v>
      </c>
      <c r="W77" s="7"/>
    </row>
    <row r="78" spans="1:24" ht="13" x14ac:dyDescent="0.15">
      <c r="A78" s="7" t="s">
        <v>616</v>
      </c>
      <c r="B78" s="60" t="s">
        <v>71</v>
      </c>
      <c r="C78" s="61">
        <v>44.4</v>
      </c>
      <c r="D78" s="60" t="s">
        <v>71</v>
      </c>
      <c r="E78" s="62">
        <v>501055</v>
      </c>
      <c r="F78" s="62">
        <v>1005543344</v>
      </c>
      <c r="G78" s="61">
        <v>52.4</v>
      </c>
      <c r="H78" s="63">
        <v>2006.8530000000001</v>
      </c>
      <c r="I78" s="7">
        <f t="shared" si="24"/>
        <v>8</v>
      </c>
      <c r="J78" s="7" t="s">
        <v>566</v>
      </c>
      <c r="K78" s="7">
        <v>30</v>
      </c>
      <c r="L78" s="7">
        <v>5</v>
      </c>
      <c r="M78" s="7">
        <f t="shared" si="25"/>
        <v>9.3999999999999986</v>
      </c>
      <c r="N78" s="7">
        <f t="shared" si="26"/>
        <v>8</v>
      </c>
      <c r="O78" s="45">
        <f t="shared" si="27"/>
        <v>3016630.0320000001</v>
      </c>
      <c r="P78" s="45">
        <f t="shared" si="28"/>
        <v>502771.67200000002</v>
      </c>
      <c r="Q78" s="45">
        <f t="shared" si="29"/>
        <v>945210.74335999985</v>
      </c>
      <c r="R78" s="45">
        <f t="shared" si="30"/>
        <v>804434.67520000006</v>
      </c>
      <c r="S78" s="45">
        <f t="shared" si="31"/>
        <v>5269047.12256</v>
      </c>
      <c r="T78" s="45">
        <f t="shared" si="32"/>
        <v>5269047.12256</v>
      </c>
      <c r="U78" s="45">
        <f t="shared" si="21"/>
        <v>400.84384616112891</v>
      </c>
      <c r="W78" s="7"/>
    </row>
    <row r="79" spans="1:24" ht="13" x14ac:dyDescent="0.15">
      <c r="A79" s="7" t="s">
        <v>616</v>
      </c>
      <c r="B79" s="60" t="s">
        <v>109</v>
      </c>
      <c r="C79" s="61">
        <v>44.8</v>
      </c>
      <c r="D79" s="60" t="s">
        <v>109</v>
      </c>
      <c r="E79" s="62">
        <v>503941</v>
      </c>
      <c r="F79" s="62">
        <v>401167370</v>
      </c>
      <c r="G79" s="61">
        <v>56.2</v>
      </c>
      <c r="H79" s="61">
        <v>796.06</v>
      </c>
      <c r="I79" s="7">
        <f t="shared" si="24"/>
        <v>11.400000000000006</v>
      </c>
      <c r="J79" s="7" t="s">
        <v>566</v>
      </c>
      <c r="K79" s="7">
        <v>30</v>
      </c>
      <c r="L79" s="7">
        <v>5</v>
      </c>
      <c r="M79" s="7">
        <f t="shared" si="25"/>
        <v>9.7999999999999972</v>
      </c>
      <c r="N79" s="7">
        <f t="shared" si="26"/>
        <v>11.400000000000006</v>
      </c>
      <c r="O79" s="45">
        <f t="shared" si="27"/>
        <v>1203502.1100000001</v>
      </c>
      <c r="P79" s="45">
        <f t="shared" si="28"/>
        <v>200583.685</v>
      </c>
      <c r="Q79" s="45">
        <f t="shared" si="29"/>
        <v>393144.02259999991</v>
      </c>
      <c r="R79" s="45">
        <f t="shared" si="30"/>
        <v>457330.80180000019</v>
      </c>
      <c r="S79" s="45">
        <f t="shared" si="31"/>
        <v>2254560.6194000002</v>
      </c>
      <c r="T79" s="45">
        <f t="shared" si="32"/>
        <v>2254560.6194000002</v>
      </c>
      <c r="U79" s="45">
        <f t="shared" si="21"/>
        <v>574.4928796824363</v>
      </c>
      <c r="W79" s="7"/>
    </row>
    <row r="80" spans="1:24" ht="13" x14ac:dyDescent="0.15">
      <c r="A80" s="7" t="s">
        <v>616</v>
      </c>
      <c r="B80" s="60" t="s">
        <v>85</v>
      </c>
      <c r="C80" s="61">
        <v>44.7</v>
      </c>
      <c r="D80" s="60" t="s">
        <v>85</v>
      </c>
      <c r="E80" s="62">
        <v>504873</v>
      </c>
      <c r="F80" s="62">
        <v>1142241395</v>
      </c>
      <c r="G80" s="61">
        <v>67.900000000000006</v>
      </c>
      <c r="H80" s="63">
        <v>2262.431</v>
      </c>
      <c r="I80" s="7">
        <f t="shared" si="24"/>
        <v>23.200000000000003</v>
      </c>
      <c r="J80" s="7" t="s">
        <v>566</v>
      </c>
      <c r="K80" s="7">
        <v>30</v>
      </c>
      <c r="L80" s="7">
        <v>5</v>
      </c>
      <c r="M80" s="7">
        <f t="shared" si="25"/>
        <v>9.7000000000000028</v>
      </c>
      <c r="N80" s="7">
        <f t="shared" si="26"/>
        <v>23.200000000000003</v>
      </c>
      <c r="O80" s="45">
        <f t="shared" si="27"/>
        <v>3426724.1850000001</v>
      </c>
      <c r="P80" s="45">
        <f t="shared" si="28"/>
        <v>571120.69750000001</v>
      </c>
      <c r="Q80" s="45">
        <f t="shared" si="29"/>
        <v>1107974.1531500004</v>
      </c>
      <c r="R80" s="45">
        <f t="shared" si="30"/>
        <v>2650000.0364000006</v>
      </c>
      <c r="S80" s="45">
        <f t="shared" si="31"/>
        <v>7755819.0720500015</v>
      </c>
      <c r="T80" s="45">
        <f t="shared" si="32"/>
        <v>7755819.0720499996</v>
      </c>
      <c r="U80" s="45">
        <f t="shared" si="21"/>
        <v>1171.3064559316949</v>
      </c>
      <c r="W80" s="7"/>
    </row>
    <row r="81" spans="1:23" ht="13" x14ac:dyDescent="0.15">
      <c r="A81" s="7" t="s">
        <v>616</v>
      </c>
      <c r="B81" s="60" t="s">
        <v>40</v>
      </c>
      <c r="C81" s="61">
        <v>44.4</v>
      </c>
      <c r="D81" s="60" t="s">
        <v>40</v>
      </c>
      <c r="E81" s="62">
        <v>515546</v>
      </c>
      <c r="F81" s="62">
        <v>857561816</v>
      </c>
      <c r="G81" s="61">
        <v>58</v>
      </c>
      <c r="H81" s="63">
        <v>1663.4059999999999</v>
      </c>
      <c r="I81" s="7">
        <f t="shared" si="24"/>
        <v>13.600000000000001</v>
      </c>
      <c r="J81" s="7" t="s">
        <v>566</v>
      </c>
      <c r="K81" s="7">
        <v>30</v>
      </c>
      <c r="L81" s="7">
        <v>5</v>
      </c>
      <c r="M81" s="7">
        <f t="shared" si="25"/>
        <v>9.3999999999999986</v>
      </c>
      <c r="N81" s="7">
        <f t="shared" si="26"/>
        <v>13.600000000000001</v>
      </c>
      <c r="O81" s="45">
        <f t="shared" si="27"/>
        <v>2572685.4479999999</v>
      </c>
      <c r="P81" s="45">
        <f t="shared" si="28"/>
        <v>428780.908</v>
      </c>
      <c r="Q81" s="45">
        <f t="shared" si="29"/>
        <v>806108.10703999992</v>
      </c>
      <c r="R81" s="45">
        <f t="shared" si="30"/>
        <v>1166284.0697600001</v>
      </c>
      <c r="S81" s="45">
        <f t="shared" si="31"/>
        <v>4973858.5328000002</v>
      </c>
      <c r="T81" s="45">
        <f t="shared" si="32"/>
        <v>4973858.5328000002</v>
      </c>
      <c r="U81" s="45">
        <f t="shared" si="21"/>
        <v>701.1421563707238</v>
      </c>
      <c r="W81" s="7"/>
    </row>
    <row r="82" spans="1:23" ht="13" x14ac:dyDescent="0.15">
      <c r="A82" s="7" t="s">
        <v>616</v>
      </c>
      <c r="B82" s="60" t="s">
        <v>77</v>
      </c>
      <c r="C82" s="61">
        <v>44.3</v>
      </c>
      <c r="D82" s="60" t="s">
        <v>77</v>
      </c>
      <c r="E82" s="62">
        <v>515657</v>
      </c>
      <c r="F82" s="62">
        <v>136873467</v>
      </c>
      <c r="G82" s="61">
        <v>75.2</v>
      </c>
      <c r="H82" s="61">
        <v>265.435</v>
      </c>
      <c r="I82" s="7">
        <f t="shared" si="24"/>
        <v>30.900000000000006</v>
      </c>
      <c r="J82" s="7" t="s">
        <v>566</v>
      </c>
      <c r="K82" s="7">
        <v>30</v>
      </c>
      <c r="L82" s="7">
        <v>5</v>
      </c>
      <c r="M82" s="7">
        <f t="shared" si="25"/>
        <v>9.2999999999999972</v>
      </c>
      <c r="N82" s="7">
        <f t="shared" si="26"/>
        <v>30.900000000000006</v>
      </c>
      <c r="O82" s="45">
        <f t="shared" si="27"/>
        <v>410620.40100000001</v>
      </c>
      <c r="P82" s="45">
        <f t="shared" si="28"/>
        <v>68436.733500000002</v>
      </c>
      <c r="Q82" s="45">
        <f t="shared" si="29"/>
        <v>127292.32430999997</v>
      </c>
      <c r="R82" s="45">
        <f t="shared" si="30"/>
        <v>422939.01303000009</v>
      </c>
      <c r="S82" s="45">
        <f t="shared" si="31"/>
        <v>1029288.47184</v>
      </c>
      <c r="T82" s="45">
        <f t="shared" si="32"/>
        <v>1029288.47184</v>
      </c>
      <c r="U82" s="45">
        <f t="shared" si="21"/>
        <v>1593.3807260911337</v>
      </c>
      <c r="W82" s="7"/>
    </row>
    <row r="83" spans="1:23" ht="13" x14ac:dyDescent="0.15">
      <c r="A83" s="7" t="s">
        <v>616</v>
      </c>
      <c r="B83" s="60" t="s">
        <v>90</v>
      </c>
      <c r="C83" s="61">
        <v>44.4</v>
      </c>
      <c r="D83" s="60" t="s">
        <v>90</v>
      </c>
      <c r="E83" s="62">
        <v>520146</v>
      </c>
      <c r="F83" s="62">
        <v>1396053870</v>
      </c>
      <c r="G83" s="61">
        <v>64.099999999999994</v>
      </c>
      <c r="H83" s="63">
        <v>2683.9659999999999</v>
      </c>
      <c r="I83" s="7">
        <f t="shared" si="24"/>
        <v>19.699999999999996</v>
      </c>
      <c r="J83" s="7" t="s">
        <v>566</v>
      </c>
      <c r="K83" s="7">
        <v>30</v>
      </c>
      <c r="L83" s="7">
        <v>5</v>
      </c>
      <c r="M83" s="7">
        <f t="shared" si="25"/>
        <v>9.3999999999999986</v>
      </c>
      <c r="N83" s="7">
        <f t="shared" si="26"/>
        <v>19.699999999999996</v>
      </c>
      <c r="O83" s="45">
        <f t="shared" si="27"/>
        <v>4188161.61</v>
      </c>
      <c r="P83" s="45">
        <f t="shared" si="28"/>
        <v>698026.93500000006</v>
      </c>
      <c r="Q83" s="45">
        <f t="shared" si="29"/>
        <v>1312290.6377999999</v>
      </c>
      <c r="R83" s="45">
        <f t="shared" si="30"/>
        <v>2750226.1238999991</v>
      </c>
      <c r="S83" s="45">
        <f t="shared" si="31"/>
        <v>8948705.3066999987</v>
      </c>
      <c r="T83" s="45">
        <f t="shared" si="32"/>
        <v>8948705.3066999987</v>
      </c>
      <c r="U83" s="45">
        <f t="shared" si="21"/>
        <v>1024.6873931711502</v>
      </c>
      <c r="W83" s="7"/>
    </row>
    <row r="84" spans="1:23" ht="13" x14ac:dyDescent="0.15">
      <c r="A84" s="7" t="s">
        <v>616</v>
      </c>
      <c r="B84" s="60" t="s">
        <v>133</v>
      </c>
      <c r="C84" s="61">
        <v>44.8</v>
      </c>
      <c r="D84" s="60" t="s">
        <v>133</v>
      </c>
      <c r="E84" s="62">
        <v>522737</v>
      </c>
      <c r="F84" s="62">
        <v>856653002</v>
      </c>
      <c r="G84" s="61">
        <v>59.6</v>
      </c>
      <c r="H84" s="63">
        <v>1638.7850000000001</v>
      </c>
      <c r="I84" s="7">
        <f t="shared" si="24"/>
        <v>14.800000000000004</v>
      </c>
      <c r="J84" s="7" t="s">
        <v>566</v>
      </c>
      <c r="K84" s="7">
        <v>30</v>
      </c>
      <c r="L84" s="7">
        <v>5</v>
      </c>
      <c r="M84" s="7">
        <f t="shared" si="25"/>
        <v>9.7999999999999972</v>
      </c>
      <c r="N84" s="7">
        <f t="shared" si="26"/>
        <v>14.800000000000004</v>
      </c>
      <c r="O84" s="45">
        <f t="shared" si="27"/>
        <v>2569959.0060000001</v>
      </c>
      <c r="P84" s="45">
        <f t="shared" si="28"/>
        <v>428326.50099999999</v>
      </c>
      <c r="Q84" s="45">
        <f t="shared" si="29"/>
        <v>839519.94195999973</v>
      </c>
      <c r="R84" s="45">
        <f t="shared" si="30"/>
        <v>1267846.4429600004</v>
      </c>
      <c r="S84" s="45">
        <f t="shared" si="31"/>
        <v>5105651.8919200003</v>
      </c>
      <c r="T84" s="45">
        <f t="shared" si="32"/>
        <v>5105651.8919200003</v>
      </c>
      <c r="U84" s="45">
        <f t="shared" si="21"/>
        <v>773.65026099213765</v>
      </c>
      <c r="W84" s="7"/>
    </row>
    <row r="85" spans="1:23" ht="13" x14ac:dyDescent="0.15">
      <c r="A85" s="7" t="s">
        <v>616</v>
      </c>
      <c r="B85" s="60" t="s">
        <v>106</v>
      </c>
      <c r="C85" s="61">
        <v>44.7</v>
      </c>
      <c r="D85" s="60" t="s">
        <v>106</v>
      </c>
      <c r="E85" s="62">
        <v>523325</v>
      </c>
      <c r="F85" s="62">
        <v>1142551907</v>
      </c>
      <c r="G85" s="61">
        <v>60.8</v>
      </c>
      <c r="H85" s="63">
        <v>2183.2550000000001</v>
      </c>
      <c r="I85" s="7">
        <f t="shared" si="24"/>
        <v>16.099999999999994</v>
      </c>
      <c r="J85" s="7" t="s">
        <v>566</v>
      </c>
      <c r="K85" s="7">
        <v>30</v>
      </c>
      <c r="L85" s="7">
        <v>5</v>
      </c>
      <c r="M85" s="7">
        <f t="shared" si="25"/>
        <v>9.7000000000000028</v>
      </c>
      <c r="N85" s="7">
        <f t="shared" si="26"/>
        <v>16.099999999999994</v>
      </c>
      <c r="O85" s="45">
        <f t="shared" si="27"/>
        <v>3427655.7209999999</v>
      </c>
      <c r="P85" s="45">
        <f t="shared" si="28"/>
        <v>571275.95349999995</v>
      </c>
      <c r="Q85" s="45">
        <f t="shared" si="29"/>
        <v>1108275.3497900004</v>
      </c>
      <c r="R85" s="45">
        <f t="shared" si="30"/>
        <v>1839508.5702699993</v>
      </c>
      <c r="S85" s="45">
        <f t="shared" si="31"/>
        <v>6946715.5945599992</v>
      </c>
      <c r="T85" s="45">
        <f t="shared" si="32"/>
        <v>6946715.5945599992</v>
      </c>
      <c r="U85" s="45">
        <f t="shared" si="21"/>
        <v>842.55323829328188</v>
      </c>
      <c r="W85" s="7"/>
    </row>
    <row r="86" spans="1:23" ht="13" x14ac:dyDescent="0.15">
      <c r="A86" s="7" t="s">
        <v>616</v>
      </c>
      <c r="B86" s="60" t="s">
        <v>23</v>
      </c>
      <c r="C86" s="61">
        <v>44.3</v>
      </c>
      <c r="D86" s="60" t="s">
        <v>23</v>
      </c>
      <c r="E86" s="62">
        <v>524727</v>
      </c>
      <c r="F86" s="62">
        <v>2329292070</v>
      </c>
      <c r="G86" s="61">
        <v>68.099999999999994</v>
      </c>
      <c r="H86" s="63">
        <v>4439.0569999999998</v>
      </c>
      <c r="I86" s="7">
        <f t="shared" si="24"/>
        <v>23.799999999999997</v>
      </c>
      <c r="J86" s="7" t="s">
        <v>566</v>
      </c>
      <c r="K86" s="7">
        <v>30</v>
      </c>
      <c r="L86" s="7">
        <v>5</v>
      </c>
      <c r="M86" s="7">
        <f t="shared" si="25"/>
        <v>9.2999999999999972</v>
      </c>
      <c r="N86" s="7">
        <f t="shared" si="26"/>
        <v>23.799999999999997</v>
      </c>
      <c r="O86" s="45">
        <f t="shared" si="27"/>
        <v>6987876.21</v>
      </c>
      <c r="P86" s="45">
        <f t="shared" si="28"/>
        <v>1164646.0349999999</v>
      </c>
      <c r="Q86" s="45">
        <f t="shared" si="29"/>
        <v>2166241.6250999994</v>
      </c>
      <c r="R86" s="45">
        <f t="shared" si="30"/>
        <v>5543715.1265999991</v>
      </c>
      <c r="S86" s="45">
        <f t="shared" si="31"/>
        <v>15862478.996699998</v>
      </c>
      <c r="T86" s="45">
        <f t="shared" si="32"/>
        <v>15862478.9967</v>
      </c>
      <c r="U86" s="45">
        <f t="shared" si="21"/>
        <v>1248.8497279039218</v>
      </c>
      <c r="W86" s="7"/>
    </row>
    <row r="87" spans="1:23" ht="13" x14ac:dyDescent="0.15">
      <c r="A87" s="7" t="s">
        <v>616</v>
      </c>
      <c r="B87" s="60" t="s">
        <v>134</v>
      </c>
      <c r="C87" s="61">
        <v>44.5</v>
      </c>
      <c r="D87" s="60" t="s">
        <v>134</v>
      </c>
      <c r="E87" s="62">
        <v>526965</v>
      </c>
      <c r="F87" s="62">
        <v>2071504103</v>
      </c>
      <c r="G87" s="61">
        <v>59.8</v>
      </c>
      <c r="H87" s="63">
        <v>3931.009</v>
      </c>
      <c r="I87" s="7">
        <f t="shared" si="24"/>
        <v>15.299999999999997</v>
      </c>
      <c r="J87" s="7" t="s">
        <v>566</v>
      </c>
      <c r="K87" s="7">
        <v>30</v>
      </c>
      <c r="L87" s="7">
        <v>5</v>
      </c>
      <c r="M87" s="7">
        <f t="shared" si="25"/>
        <v>9.5</v>
      </c>
      <c r="N87" s="7">
        <f t="shared" si="26"/>
        <v>15.299999999999997</v>
      </c>
      <c r="O87" s="45">
        <f t="shared" si="27"/>
        <v>6214512.3090000004</v>
      </c>
      <c r="P87" s="45">
        <f t="shared" si="28"/>
        <v>1035752.0514999999</v>
      </c>
      <c r="Q87" s="45">
        <f t="shared" si="29"/>
        <v>1967928.8978500001</v>
      </c>
      <c r="R87" s="45">
        <f t="shared" si="30"/>
        <v>3169401.2775899996</v>
      </c>
      <c r="S87" s="45">
        <f t="shared" si="31"/>
        <v>12387594.535939999</v>
      </c>
      <c r="T87" s="45">
        <f t="shared" si="32"/>
        <v>12387594.535939999</v>
      </c>
      <c r="U87" s="45">
        <f t="shared" si="21"/>
        <v>806.25642871588434</v>
      </c>
      <c r="W87" s="7"/>
    </row>
    <row r="88" spans="1:23" ht="13" x14ac:dyDescent="0.15">
      <c r="A88" s="7" t="s">
        <v>616</v>
      </c>
      <c r="B88" s="60" t="s">
        <v>128</v>
      </c>
      <c r="C88" s="61">
        <v>44.3</v>
      </c>
      <c r="D88" s="60" t="s">
        <v>128</v>
      </c>
      <c r="E88" s="62">
        <v>535929</v>
      </c>
      <c r="F88" s="62">
        <v>2371759725</v>
      </c>
      <c r="G88" s="61">
        <v>65</v>
      </c>
      <c r="H88" s="63">
        <v>4425.5119999999997</v>
      </c>
      <c r="I88" s="7">
        <f t="shared" si="24"/>
        <v>20.700000000000003</v>
      </c>
      <c r="J88" s="7" t="s">
        <v>566</v>
      </c>
      <c r="K88" s="7">
        <v>30</v>
      </c>
      <c r="L88" s="7">
        <v>5</v>
      </c>
      <c r="M88" s="7">
        <f t="shared" si="25"/>
        <v>9.2999999999999972</v>
      </c>
      <c r="N88" s="7">
        <f t="shared" si="26"/>
        <v>20.700000000000003</v>
      </c>
      <c r="O88" s="45">
        <f t="shared" si="27"/>
        <v>7115279.1749999998</v>
      </c>
      <c r="P88" s="45">
        <f t="shared" si="28"/>
        <v>1185879.8625</v>
      </c>
      <c r="Q88" s="45">
        <f t="shared" si="29"/>
        <v>2205736.5442499993</v>
      </c>
      <c r="R88" s="45">
        <f t="shared" si="30"/>
        <v>4909542.6307500005</v>
      </c>
      <c r="S88" s="45">
        <f t="shared" si="31"/>
        <v>15416438.212499999</v>
      </c>
      <c r="T88" s="45">
        <f t="shared" si="32"/>
        <v>15416438.2125</v>
      </c>
      <c r="U88" s="45">
        <f t="shared" si="21"/>
        <v>1109.3727981643708</v>
      </c>
      <c r="W88" s="7"/>
    </row>
    <row r="89" spans="1:23" ht="13" x14ac:dyDescent="0.15">
      <c r="A89" s="7" t="s">
        <v>616</v>
      </c>
      <c r="B89" s="60" t="s">
        <v>136</v>
      </c>
      <c r="C89" s="61">
        <v>44.5</v>
      </c>
      <c r="D89" s="60" t="s">
        <v>136</v>
      </c>
      <c r="E89" s="62">
        <v>536389</v>
      </c>
      <c r="F89" s="62">
        <v>2138159261</v>
      </c>
      <c r="G89" s="61">
        <v>45.2</v>
      </c>
      <c r="H89" s="63">
        <v>3986.2069999999999</v>
      </c>
      <c r="I89" s="7">
        <f t="shared" si="24"/>
        <v>0.70000000000000284</v>
      </c>
      <c r="J89" s="7" t="s">
        <v>566</v>
      </c>
      <c r="K89" s="7">
        <v>30</v>
      </c>
      <c r="L89" s="7">
        <v>5</v>
      </c>
      <c r="M89" s="7">
        <f t="shared" si="25"/>
        <v>9.5</v>
      </c>
      <c r="N89" s="7">
        <f t="shared" si="26"/>
        <v>0.70000000000000284</v>
      </c>
      <c r="O89" s="45">
        <f t="shared" si="27"/>
        <v>6414477.7829999998</v>
      </c>
      <c r="P89" s="45">
        <f t="shared" si="28"/>
        <v>1069079.6305</v>
      </c>
      <c r="Q89" s="45">
        <f t="shared" si="29"/>
        <v>2031251.29795</v>
      </c>
      <c r="R89" s="45">
        <f t="shared" si="30"/>
        <v>149671.14827000059</v>
      </c>
      <c r="S89" s="45">
        <f t="shared" si="31"/>
        <v>9664479.8597199991</v>
      </c>
      <c r="T89" s="45">
        <f t="shared" si="32"/>
        <v>9664479.859720001</v>
      </c>
      <c r="U89" s="45">
        <f t="shared" si="21"/>
        <v>37.547259404742555</v>
      </c>
      <c r="W89" s="7"/>
    </row>
    <row r="90" spans="1:23" ht="13" x14ac:dyDescent="0.15">
      <c r="A90" s="7" t="s">
        <v>616</v>
      </c>
      <c r="B90" s="60" t="s">
        <v>132</v>
      </c>
      <c r="C90" s="61">
        <v>45.3</v>
      </c>
      <c r="D90" s="60" t="s">
        <v>132</v>
      </c>
      <c r="E90" s="62">
        <v>543357</v>
      </c>
      <c r="F90" s="62">
        <v>518062746</v>
      </c>
      <c r="G90" s="61">
        <v>61.8</v>
      </c>
      <c r="H90" s="61">
        <v>953.44899999999996</v>
      </c>
      <c r="I90" s="7">
        <f t="shared" si="24"/>
        <v>16.5</v>
      </c>
      <c r="J90" s="7" t="s">
        <v>566</v>
      </c>
      <c r="K90" s="7">
        <v>30</v>
      </c>
      <c r="L90" s="7">
        <v>5</v>
      </c>
      <c r="M90" s="7">
        <f t="shared" si="25"/>
        <v>10.299999999999997</v>
      </c>
      <c r="N90" s="7">
        <f t="shared" si="26"/>
        <v>16.5</v>
      </c>
      <c r="O90" s="45">
        <f t="shared" si="27"/>
        <v>1554188.2379999999</v>
      </c>
      <c r="P90" s="45">
        <f t="shared" si="28"/>
        <v>259031.37299999999</v>
      </c>
      <c r="Q90" s="45">
        <f t="shared" si="29"/>
        <v>533604.62837999978</v>
      </c>
      <c r="R90" s="45">
        <f t="shared" si="30"/>
        <v>854803.53090000001</v>
      </c>
      <c r="S90" s="45">
        <f t="shared" si="31"/>
        <v>3201627.7702799998</v>
      </c>
      <c r="T90" s="45">
        <f t="shared" si="32"/>
        <v>3201627.7702799998</v>
      </c>
      <c r="U90" s="45">
        <f t="shared" si="21"/>
        <v>896.5382845857514</v>
      </c>
      <c r="W90" s="7"/>
    </row>
    <row r="91" spans="1:23" ht="13" x14ac:dyDescent="0.15">
      <c r="A91" s="7" t="s">
        <v>616</v>
      </c>
      <c r="B91" s="60" t="s">
        <v>127</v>
      </c>
      <c r="C91" s="61">
        <v>44.2</v>
      </c>
      <c r="D91" s="60" t="s">
        <v>127</v>
      </c>
      <c r="E91" s="62">
        <v>548554</v>
      </c>
      <c r="F91" s="62">
        <v>703626806</v>
      </c>
      <c r="G91" s="61">
        <v>65.900000000000006</v>
      </c>
      <c r="H91" s="63">
        <v>1282.694</v>
      </c>
      <c r="I91" s="7">
        <f t="shared" si="24"/>
        <v>21.700000000000003</v>
      </c>
      <c r="J91" s="7" t="s">
        <v>566</v>
      </c>
      <c r="K91" s="7">
        <v>30</v>
      </c>
      <c r="L91" s="7">
        <v>5</v>
      </c>
      <c r="M91" s="7">
        <f t="shared" si="25"/>
        <v>9.2000000000000028</v>
      </c>
      <c r="N91" s="7">
        <f t="shared" si="26"/>
        <v>21.700000000000003</v>
      </c>
      <c r="O91" s="45">
        <f t="shared" si="27"/>
        <v>2110880.4180000001</v>
      </c>
      <c r="P91" s="45">
        <f t="shared" si="28"/>
        <v>351813.40299999999</v>
      </c>
      <c r="Q91" s="45">
        <f t="shared" si="29"/>
        <v>647336.6615200002</v>
      </c>
      <c r="R91" s="45">
        <f t="shared" si="30"/>
        <v>1526870.1690200004</v>
      </c>
      <c r="S91" s="45">
        <f t="shared" si="31"/>
        <v>4636900.65154</v>
      </c>
      <c r="T91" s="45">
        <f t="shared" si="32"/>
        <v>4636900.65154</v>
      </c>
      <c r="U91" s="45">
        <f t="shared" si="21"/>
        <v>1190.3619795680033</v>
      </c>
      <c r="W91" s="7"/>
    </row>
    <row r="92" spans="1:23" ht="13" x14ac:dyDescent="0.15">
      <c r="A92" s="7" t="s">
        <v>616</v>
      </c>
      <c r="B92" s="60" t="s">
        <v>149</v>
      </c>
      <c r="C92" s="61">
        <v>44.7</v>
      </c>
      <c r="D92" s="60" t="s">
        <v>149</v>
      </c>
      <c r="E92" s="62">
        <v>549276</v>
      </c>
      <c r="F92" s="62">
        <v>1072120624</v>
      </c>
      <c r="G92" s="61">
        <v>69</v>
      </c>
      <c r="H92" s="63">
        <v>1951.8789999999999</v>
      </c>
      <c r="I92" s="7">
        <f t="shared" si="24"/>
        <v>24.299999999999997</v>
      </c>
      <c r="J92" s="7" t="s">
        <v>566</v>
      </c>
      <c r="K92" s="7">
        <v>30</v>
      </c>
      <c r="L92" s="7">
        <v>5</v>
      </c>
      <c r="M92" s="7">
        <f t="shared" si="25"/>
        <v>9.7000000000000028</v>
      </c>
      <c r="N92" s="7">
        <f t="shared" si="26"/>
        <v>24.299999999999997</v>
      </c>
      <c r="O92" s="45">
        <f t="shared" si="27"/>
        <v>3216361.872</v>
      </c>
      <c r="P92" s="45">
        <f t="shared" si="28"/>
        <v>536060.31200000003</v>
      </c>
      <c r="Q92" s="45">
        <f t="shared" si="29"/>
        <v>1039957.0052800003</v>
      </c>
      <c r="R92" s="45">
        <f t="shared" si="30"/>
        <v>2605253.1163199996</v>
      </c>
      <c r="S92" s="45">
        <f t="shared" si="31"/>
        <v>7397632.3056000005</v>
      </c>
      <c r="T92" s="45">
        <f t="shared" si="32"/>
        <v>7397632.3055999996</v>
      </c>
      <c r="U92" s="45">
        <f t="shared" si="21"/>
        <v>1334.7410963077116</v>
      </c>
      <c r="W92" s="7"/>
    </row>
    <row r="93" spans="1:23" ht="13" x14ac:dyDescent="0.15">
      <c r="A93" s="7" t="s">
        <v>616</v>
      </c>
      <c r="B93" s="60" t="s">
        <v>113</v>
      </c>
      <c r="C93" s="61">
        <v>44.7</v>
      </c>
      <c r="D93" s="60" t="s">
        <v>113</v>
      </c>
      <c r="E93" s="62">
        <v>550698</v>
      </c>
      <c r="F93" s="62">
        <v>1649613169</v>
      </c>
      <c r="G93" s="61">
        <v>58.2</v>
      </c>
      <c r="H93" s="63">
        <v>2995.4940000000001</v>
      </c>
      <c r="I93" s="7">
        <f t="shared" si="24"/>
        <v>13.5</v>
      </c>
      <c r="J93" s="7" t="s">
        <v>566</v>
      </c>
      <c r="K93" s="7">
        <v>30</v>
      </c>
      <c r="L93" s="7">
        <v>5</v>
      </c>
      <c r="M93" s="7">
        <f t="shared" si="25"/>
        <v>9.7000000000000028</v>
      </c>
      <c r="N93" s="7">
        <f t="shared" si="26"/>
        <v>13.5</v>
      </c>
      <c r="O93" s="45">
        <f t="shared" si="27"/>
        <v>4948839.5070000002</v>
      </c>
      <c r="P93" s="45">
        <f t="shared" si="28"/>
        <v>824806.5845</v>
      </c>
      <c r="Q93" s="45">
        <f t="shared" si="29"/>
        <v>1600124.7739300006</v>
      </c>
      <c r="R93" s="45">
        <f t="shared" si="30"/>
        <v>2226977.7781500001</v>
      </c>
      <c r="S93" s="45">
        <f t="shared" si="31"/>
        <v>9600748.6435800008</v>
      </c>
      <c r="T93" s="45">
        <f t="shared" si="32"/>
        <v>9600748.6435800008</v>
      </c>
      <c r="U93" s="45">
        <f t="shared" si="21"/>
        <v>743.44257680035412</v>
      </c>
      <c r="W93" s="7"/>
    </row>
    <row r="94" spans="1:23" ht="13" x14ac:dyDescent="0.15">
      <c r="A94" s="7" t="s">
        <v>616</v>
      </c>
      <c r="B94" s="60" t="s">
        <v>34</v>
      </c>
      <c r="C94" s="61">
        <v>45</v>
      </c>
      <c r="D94" s="60" t="s">
        <v>34</v>
      </c>
      <c r="E94" s="62">
        <v>552506</v>
      </c>
      <c r="F94" s="62">
        <v>588484406</v>
      </c>
      <c r="G94" s="61">
        <v>54.3</v>
      </c>
      <c r="H94" s="63">
        <v>1065.1189999999999</v>
      </c>
      <c r="I94" s="7">
        <f t="shared" si="24"/>
        <v>9.2999999999999972</v>
      </c>
      <c r="J94" s="7" t="s">
        <v>566</v>
      </c>
      <c r="K94" s="7">
        <v>30</v>
      </c>
      <c r="L94" s="7">
        <v>5</v>
      </c>
      <c r="M94" s="7">
        <f t="shared" si="25"/>
        <v>10</v>
      </c>
      <c r="N94" s="7">
        <f t="shared" si="26"/>
        <v>9.2999999999999972</v>
      </c>
      <c r="O94" s="45">
        <f t="shared" si="27"/>
        <v>1765453.2180000001</v>
      </c>
      <c r="P94" s="45">
        <f t="shared" si="28"/>
        <v>294242.20299999998</v>
      </c>
      <c r="Q94" s="45">
        <f t="shared" si="29"/>
        <v>588484.40599999996</v>
      </c>
      <c r="R94" s="45">
        <f t="shared" si="30"/>
        <v>547290.49757999985</v>
      </c>
      <c r="S94" s="45">
        <f t="shared" si="31"/>
        <v>3195470.3245799998</v>
      </c>
      <c r="T94" s="45">
        <f t="shared" si="32"/>
        <v>3195470.3245799998</v>
      </c>
      <c r="U94" s="45">
        <f t="shared" si="21"/>
        <v>513.83037724423275</v>
      </c>
      <c r="W94" s="7"/>
    </row>
    <row r="95" spans="1:23" ht="13" x14ac:dyDescent="0.15">
      <c r="A95" s="7" t="s">
        <v>616</v>
      </c>
      <c r="B95" s="60" t="s">
        <v>148</v>
      </c>
      <c r="C95" s="61">
        <v>44.2</v>
      </c>
      <c r="D95" s="60" t="s">
        <v>148</v>
      </c>
      <c r="E95" s="62">
        <v>560961</v>
      </c>
      <c r="F95" s="62">
        <v>405833484</v>
      </c>
      <c r="G95" s="61">
        <v>78</v>
      </c>
      <c r="H95" s="61">
        <v>723.46100000000001</v>
      </c>
      <c r="I95" s="7">
        <f t="shared" si="24"/>
        <v>33.799999999999997</v>
      </c>
      <c r="J95" s="7" t="s">
        <v>566</v>
      </c>
      <c r="K95" s="7">
        <v>30</v>
      </c>
      <c r="L95" s="7">
        <v>5</v>
      </c>
      <c r="M95" s="7">
        <f t="shared" si="25"/>
        <v>9.2000000000000028</v>
      </c>
      <c r="N95" s="7">
        <f t="shared" si="26"/>
        <v>33.799999999999997</v>
      </c>
      <c r="O95" s="45">
        <f t="shared" si="27"/>
        <v>1217500.452</v>
      </c>
      <c r="P95" s="45">
        <f t="shared" si="28"/>
        <v>202916.742</v>
      </c>
      <c r="Q95" s="45">
        <f t="shared" si="29"/>
        <v>373366.80528000009</v>
      </c>
      <c r="R95" s="45">
        <f t="shared" si="30"/>
        <v>1371717.1759199998</v>
      </c>
      <c r="S95" s="45">
        <f t="shared" si="31"/>
        <v>3165501.1751999999</v>
      </c>
      <c r="T95" s="45">
        <f t="shared" si="32"/>
        <v>3165501.1751999999</v>
      </c>
      <c r="U95" s="45">
        <f t="shared" si="21"/>
        <v>1896.0485443168322</v>
      </c>
      <c r="W95" s="7"/>
    </row>
    <row r="96" spans="1:23" ht="13" x14ac:dyDescent="0.15">
      <c r="A96" s="7" t="s">
        <v>616</v>
      </c>
      <c r="B96" s="60" t="s">
        <v>76</v>
      </c>
      <c r="C96" s="61">
        <v>44.6</v>
      </c>
      <c r="D96" s="60" t="s">
        <v>76</v>
      </c>
      <c r="E96" s="62">
        <v>565095</v>
      </c>
      <c r="F96" s="62">
        <v>302207698</v>
      </c>
      <c r="G96" s="61">
        <v>58.5</v>
      </c>
      <c r="H96" s="61">
        <v>534.79100000000005</v>
      </c>
      <c r="I96" s="7">
        <f t="shared" si="24"/>
        <v>13.899999999999999</v>
      </c>
      <c r="J96" s="7" t="s">
        <v>566</v>
      </c>
      <c r="K96" s="7">
        <v>30</v>
      </c>
      <c r="L96" s="7">
        <v>5</v>
      </c>
      <c r="M96" s="7">
        <f t="shared" si="25"/>
        <v>9.6000000000000014</v>
      </c>
      <c r="N96" s="7">
        <f t="shared" si="26"/>
        <v>13.899999999999999</v>
      </c>
      <c r="O96" s="45">
        <f t="shared" si="27"/>
        <v>906623.09400000004</v>
      </c>
      <c r="P96" s="45">
        <f t="shared" si="28"/>
        <v>151103.84899999999</v>
      </c>
      <c r="Q96" s="45">
        <f t="shared" si="29"/>
        <v>290119.39008000004</v>
      </c>
      <c r="R96" s="45">
        <f t="shared" si="30"/>
        <v>420068.70021999994</v>
      </c>
      <c r="S96" s="45">
        <f t="shared" si="31"/>
        <v>1767915.0333</v>
      </c>
      <c r="T96" s="45">
        <f t="shared" si="32"/>
        <v>1767915.0333</v>
      </c>
      <c r="U96" s="45">
        <f t="shared" si="21"/>
        <v>785.48199244190698</v>
      </c>
      <c r="W96" s="7"/>
    </row>
    <row r="97" spans="1:23" ht="13" x14ac:dyDescent="0.15">
      <c r="A97" s="7" t="s">
        <v>616</v>
      </c>
      <c r="B97" s="60" t="s">
        <v>83</v>
      </c>
      <c r="C97" s="61">
        <v>44.5</v>
      </c>
      <c r="D97" s="60" t="s">
        <v>83</v>
      </c>
      <c r="E97" s="62">
        <v>565398</v>
      </c>
      <c r="F97" s="62">
        <v>2047935938</v>
      </c>
      <c r="G97" s="61">
        <v>66.400000000000006</v>
      </c>
      <c r="H97" s="63">
        <v>3622.1129999999998</v>
      </c>
      <c r="I97" s="7">
        <f t="shared" si="24"/>
        <v>21.900000000000006</v>
      </c>
      <c r="J97" s="7" t="s">
        <v>566</v>
      </c>
      <c r="K97" s="7">
        <v>30</v>
      </c>
      <c r="L97" s="7">
        <v>5</v>
      </c>
      <c r="M97" s="7">
        <f t="shared" si="25"/>
        <v>9.5</v>
      </c>
      <c r="N97" s="7">
        <f t="shared" si="26"/>
        <v>21.900000000000006</v>
      </c>
      <c r="O97" s="45">
        <f t="shared" si="27"/>
        <v>6143807.8140000002</v>
      </c>
      <c r="P97" s="45">
        <f t="shared" si="28"/>
        <v>1023967.969</v>
      </c>
      <c r="Q97" s="45">
        <f t="shared" si="29"/>
        <v>1945539.1410999999</v>
      </c>
      <c r="R97" s="45">
        <f t="shared" si="30"/>
        <v>4484979.7042200016</v>
      </c>
      <c r="S97" s="45">
        <f t="shared" si="31"/>
        <v>13598294.628320001</v>
      </c>
      <c r="T97" s="45">
        <f t="shared" si="32"/>
        <v>13598294.628320001</v>
      </c>
      <c r="U97" s="45">
        <f t="shared" si="21"/>
        <v>1238.221917488494</v>
      </c>
      <c r="W97" s="7"/>
    </row>
    <row r="98" spans="1:23" ht="13" x14ac:dyDescent="0.15">
      <c r="A98" s="7" t="s">
        <v>616</v>
      </c>
      <c r="B98" s="60" t="s">
        <v>91</v>
      </c>
      <c r="C98" s="61">
        <v>45.1</v>
      </c>
      <c r="D98" s="60" t="s">
        <v>91</v>
      </c>
      <c r="E98" s="62">
        <v>571507</v>
      </c>
      <c r="F98" s="62">
        <v>1166462599</v>
      </c>
      <c r="G98" s="61">
        <v>67.3</v>
      </c>
      <c r="H98" s="63">
        <v>2041.028</v>
      </c>
      <c r="I98" s="7">
        <f t="shared" si="24"/>
        <v>22.199999999999996</v>
      </c>
      <c r="J98" s="7" t="s">
        <v>566</v>
      </c>
      <c r="K98" s="7">
        <v>30</v>
      </c>
      <c r="L98" s="7">
        <v>5</v>
      </c>
      <c r="M98" s="7">
        <f t="shared" si="25"/>
        <v>10.100000000000001</v>
      </c>
      <c r="N98" s="7">
        <f t="shared" si="26"/>
        <v>22.199999999999996</v>
      </c>
      <c r="O98" s="45">
        <f t="shared" si="27"/>
        <v>3499387.7969999998</v>
      </c>
      <c r="P98" s="45">
        <f t="shared" si="28"/>
        <v>583231.29949999996</v>
      </c>
      <c r="Q98" s="45">
        <f t="shared" si="29"/>
        <v>1178127.2249900002</v>
      </c>
      <c r="R98" s="45">
        <f t="shared" si="30"/>
        <v>2589546.9697799995</v>
      </c>
      <c r="S98" s="45">
        <f t="shared" si="31"/>
        <v>7850293.291269999</v>
      </c>
      <c r="T98" s="45">
        <f t="shared" si="32"/>
        <v>7850293.2912699999</v>
      </c>
      <c r="U98" s="45">
        <f t="shared" si="21"/>
        <v>1268.7464208134329</v>
      </c>
      <c r="W98" s="7"/>
    </row>
    <row r="99" spans="1:23" ht="13" x14ac:dyDescent="0.15">
      <c r="A99" s="7" t="s">
        <v>616</v>
      </c>
      <c r="B99" s="60" t="s">
        <v>160</v>
      </c>
      <c r="C99" s="61">
        <v>44.7</v>
      </c>
      <c r="D99" s="60" t="s">
        <v>160</v>
      </c>
      <c r="E99" s="62">
        <v>576231</v>
      </c>
      <c r="F99" s="62">
        <v>1555949809</v>
      </c>
      <c r="G99" s="61">
        <v>57.8</v>
      </c>
      <c r="H99" s="63">
        <v>2700.2190000000001</v>
      </c>
      <c r="I99" s="7">
        <f t="shared" si="24"/>
        <v>13.099999999999994</v>
      </c>
      <c r="J99" s="7" t="s">
        <v>566</v>
      </c>
      <c r="K99" s="7">
        <v>30</v>
      </c>
      <c r="L99" s="7">
        <v>5</v>
      </c>
      <c r="M99" s="7">
        <f t="shared" si="25"/>
        <v>9.7000000000000028</v>
      </c>
      <c r="N99" s="7">
        <f t="shared" si="26"/>
        <v>13.099999999999994</v>
      </c>
      <c r="O99" s="45">
        <f t="shared" si="27"/>
        <v>4667849.4270000001</v>
      </c>
      <c r="P99" s="45">
        <f t="shared" si="28"/>
        <v>777974.90449999995</v>
      </c>
      <c r="Q99" s="45">
        <f t="shared" si="29"/>
        <v>1509271.3147300004</v>
      </c>
      <c r="R99" s="45">
        <f t="shared" si="30"/>
        <v>2038294.2497899991</v>
      </c>
      <c r="S99" s="45">
        <f t="shared" si="31"/>
        <v>8993389.8960200008</v>
      </c>
      <c r="T99" s="45">
        <f t="shared" si="32"/>
        <v>8993389.8960199989</v>
      </c>
      <c r="U99" s="45">
        <f t="shared" si="21"/>
        <v>754.86256847685286</v>
      </c>
      <c r="W99" s="7"/>
    </row>
    <row r="100" spans="1:23" ht="13" x14ac:dyDescent="0.15">
      <c r="A100" s="7" t="s">
        <v>616</v>
      </c>
      <c r="B100" s="60" t="s">
        <v>143</v>
      </c>
      <c r="C100" s="61">
        <v>44.5</v>
      </c>
      <c r="D100" s="60" t="s">
        <v>143</v>
      </c>
      <c r="E100" s="62">
        <v>594916</v>
      </c>
      <c r="F100" s="62">
        <v>927093991</v>
      </c>
      <c r="G100" s="61">
        <v>73.099999999999994</v>
      </c>
      <c r="H100" s="63">
        <v>1558.36</v>
      </c>
      <c r="I100" s="7">
        <f t="shared" si="24"/>
        <v>28.599999999999994</v>
      </c>
      <c r="J100" s="7" t="s">
        <v>566</v>
      </c>
      <c r="K100" s="7">
        <v>30</v>
      </c>
      <c r="L100" s="7">
        <v>5</v>
      </c>
      <c r="M100" s="7">
        <f t="shared" si="25"/>
        <v>9.5</v>
      </c>
      <c r="N100" s="7">
        <f t="shared" si="26"/>
        <v>28.599999999999994</v>
      </c>
      <c r="O100" s="45">
        <f t="shared" si="27"/>
        <v>2781281.9730000002</v>
      </c>
      <c r="P100" s="45">
        <f t="shared" si="28"/>
        <v>463546.99550000002</v>
      </c>
      <c r="Q100" s="45">
        <f t="shared" si="29"/>
        <v>880739.29145000002</v>
      </c>
      <c r="R100" s="45">
        <f t="shared" si="30"/>
        <v>2651488.8142599994</v>
      </c>
      <c r="S100" s="45">
        <f t="shared" si="31"/>
        <v>6777057.0742099993</v>
      </c>
      <c r="T100" s="45">
        <f t="shared" si="32"/>
        <v>6777057.0742100002</v>
      </c>
      <c r="U100" s="45">
        <f t="shared" si="21"/>
        <v>1701.4610322775222</v>
      </c>
      <c r="W100" s="7"/>
    </row>
    <row r="101" spans="1:23" ht="13" x14ac:dyDescent="0.15">
      <c r="A101" s="7" t="s">
        <v>616</v>
      </c>
      <c r="B101" s="60" t="s">
        <v>15</v>
      </c>
      <c r="C101" s="61">
        <v>44.8</v>
      </c>
      <c r="D101" s="60" t="s">
        <v>15</v>
      </c>
      <c r="E101" s="62">
        <v>596185</v>
      </c>
      <c r="F101" s="62">
        <v>1664905952</v>
      </c>
      <c r="G101" s="61">
        <v>50.2</v>
      </c>
      <c r="H101" s="63">
        <v>2792.6010000000001</v>
      </c>
      <c r="I101" s="7">
        <f t="shared" si="24"/>
        <v>5.4000000000000057</v>
      </c>
      <c r="J101" s="7" t="s">
        <v>566</v>
      </c>
      <c r="K101" s="7">
        <v>30</v>
      </c>
      <c r="L101" s="7">
        <v>5</v>
      </c>
      <c r="M101" s="7">
        <f t="shared" si="25"/>
        <v>9.7999999999999972</v>
      </c>
      <c r="N101" s="7">
        <f t="shared" si="26"/>
        <v>5.4000000000000057</v>
      </c>
      <c r="O101" s="45">
        <f t="shared" si="27"/>
        <v>4994717.8559999997</v>
      </c>
      <c r="P101" s="45">
        <f t="shared" si="28"/>
        <v>832452.97600000002</v>
      </c>
      <c r="Q101" s="45">
        <f t="shared" si="29"/>
        <v>1631607.8329599996</v>
      </c>
      <c r="R101" s="45">
        <f t="shared" si="30"/>
        <v>899049.21408000088</v>
      </c>
      <c r="S101" s="45">
        <f t="shared" si="31"/>
        <v>8357827.87904</v>
      </c>
      <c r="T101" s="45">
        <f t="shared" si="32"/>
        <v>8357827.879040001</v>
      </c>
      <c r="U101" s="45">
        <f t="shared" si="21"/>
        <v>321.93973076712388</v>
      </c>
      <c r="W101" s="7"/>
    </row>
    <row r="102" spans="1:23" ht="13" x14ac:dyDescent="0.15">
      <c r="A102" s="7" t="s">
        <v>616</v>
      </c>
      <c r="B102" s="60" t="s">
        <v>170</v>
      </c>
      <c r="C102" s="61">
        <v>44.5</v>
      </c>
      <c r="D102" s="60" t="s">
        <v>170</v>
      </c>
      <c r="E102" s="62">
        <v>596450</v>
      </c>
      <c r="F102" s="62">
        <v>1422802021</v>
      </c>
      <c r="G102" s="61">
        <v>64.8</v>
      </c>
      <c r="H102" s="63">
        <v>2385.451</v>
      </c>
      <c r="I102" s="7">
        <f t="shared" si="24"/>
        <v>20.299999999999997</v>
      </c>
      <c r="J102" s="7" t="s">
        <v>566</v>
      </c>
      <c r="K102" s="7">
        <v>30</v>
      </c>
      <c r="L102" s="7">
        <v>5</v>
      </c>
      <c r="M102" s="7">
        <f t="shared" si="25"/>
        <v>9.5</v>
      </c>
      <c r="N102" s="7">
        <f t="shared" si="26"/>
        <v>20.299999999999997</v>
      </c>
      <c r="O102" s="45">
        <f t="shared" si="27"/>
        <v>4268406.0630000001</v>
      </c>
      <c r="P102" s="45">
        <f t="shared" si="28"/>
        <v>711401.01049999997</v>
      </c>
      <c r="Q102" s="45">
        <f t="shared" si="29"/>
        <v>1351661.91995</v>
      </c>
      <c r="R102" s="45">
        <f t="shared" si="30"/>
        <v>2888288.1026299996</v>
      </c>
      <c r="S102" s="45">
        <f t="shared" si="31"/>
        <v>9219757.0960799996</v>
      </c>
      <c r="T102" s="45">
        <f t="shared" si="32"/>
        <v>9219757.0960799996</v>
      </c>
      <c r="U102" s="45">
        <f t="shared" si="21"/>
        <v>1210.7933060163464</v>
      </c>
      <c r="W102" s="7"/>
    </row>
    <row r="103" spans="1:23" ht="13" x14ac:dyDescent="0.15">
      <c r="A103" s="7" t="s">
        <v>616</v>
      </c>
      <c r="B103" s="60" t="s">
        <v>44</v>
      </c>
      <c r="C103" s="61">
        <v>44.9</v>
      </c>
      <c r="D103" s="60" t="s">
        <v>44</v>
      </c>
      <c r="E103" s="62">
        <v>598112</v>
      </c>
      <c r="F103" s="62">
        <v>381062061</v>
      </c>
      <c r="G103" s="61">
        <v>66</v>
      </c>
      <c r="H103" s="61">
        <v>637.10799999999995</v>
      </c>
      <c r="I103" s="7">
        <f t="shared" ref="I103:I121" si="33">G103-C103</f>
        <v>21.1</v>
      </c>
      <c r="J103" s="7" t="s">
        <v>566</v>
      </c>
      <c r="K103" s="7">
        <v>30</v>
      </c>
      <c r="L103" s="7">
        <v>5</v>
      </c>
      <c r="M103" s="7">
        <f t="shared" ref="M103:M121" si="34">C103-K103-L103</f>
        <v>9.8999999999999986</v>
      </c>
      <c r="N103" s="7">
        <f t="shared" ref="N103:N121" si="35">G103-C103</f>
        <v>21.1</v>
      </c>
      <c r="O103" s="45">
        <f t="shared" ref="O103:O121" si="36">F103*K103/10000</f>
        <v>1143186.183</v>
      </c>
      <c r="P103" s="45">
        <f t="shared" ref="P103:P121" si="37">F103*L103/10000</f>
        <v>190531.03049999999</v>
      </c>
      <c r="Q103" s="45">
        <f t="shared" ref="Q103:Q121" si="38">F103*M103/10000</f>
        <v>377251.44038999995</v>
      </c>
      <c r="R103" s="45">
        <f t="shared" ref="R103:R121" si="39">F103*N103/10000</f>
        <v>804040.94871000003</v>
      </c>
      <c r="S103" s="45">
        <f t="shared" ref="S103:S121" si="40">SUM(O103:R103)</f>
        <v>2515009.6025999999</v>
      </c>
      <c r="T103" s="45">
        <f t="shared" ref="T103:T121" si="41">F103*G103/10000</f>
        <v>2515009.6025999999</v>
      </c>
      <c r="U103" s="45">
        <f t="shared" si="21"/>
        <v>1262.0167204147492</v>
      </c>
      <c r="W103" s="7"/>
    </row>
    <row r="104" spans="1:23" ht="13" x14ac:dyDescent="0.15">
      <c r="A104" s="7" t="s">
        <v>616</v>
      </c>
      <c r="B104" s="60" t="s">
        <v>146</v>
      </c>
      <c r="C104" s="61">
        <v>44</v>
      </c>
      <c r="D104" s="60" t="s">
        <v>146</v>
      </c>
      <c r="E104" s="62">
        <v>605766</v>
      </c>
      <c r="F104" s="62">
        <v>1592709205</v>
      </c>
      <c r="G104" s="61">
        <v>90.1</v>
      </c>
      <c r="H104" s="63">
        <v>2629.25</v>
      </c>
      <c r="I104" s="7">
        <f t="shared" si="33"/>
        <v>46.099999999999994</v>
      </c>
      <c r="J104" s="7" t="s">
        <v>566</v>
      </c>
      <c r="K104" s="7">
        <v>30</v>
      </c>
      <c r="L104" s="7">
        <v>5</v>
      </c>
      <c r="M104" s="7">
        <f t="shared" si="34"/>
        <v>9</v>
      </c>
      <c r="N104" s="7">
        <f t="shared" si="35"/>
        <v>46.099999999999994</v>
      </c>
      <c r="O104" s="45">
        <f t="shared" si="36"/>
        <v>4778127.6150000002</v>
      </c>
      <c r="P104" s="45">
        <f t="shared" si="37"/>
        <v>796354.60250000004</v>
      </c>
      <c r="Q104" s="45">
        <f t="shared" si="38"/>
        <v>1433438.2845000001</v>
      </c>
      <c r="R104" s="45">
        <f t="shared" si="39"/>
        <v>7342389.4350499986</v>
      </c>
      <c r="S104" s="45">
        <f t="shared" si="40"/>
        <v>14350309.93705</v>
      </c>
      <c r="T104" s="45">
        <f t="shared" si="41"/>
        <v>14350309.93705</v>
      </c>
      <c r="U104" s="45">
        <f t="shared" si="21"/>
        <v>2792.5794181040214</v>
      </c>
      <c r="W104" s="7"/>
    </row>
    <row r="105" spans="1:23" ht="13" x14ac:dyDescent="0.15">
      <c r="A105" s="7" t="s">
        <v>616</v>
      </c>
      <c r="B105" s="60" t="s">
        <v>167</v>
      </c>
      <c r="C105" s="61">
        <v>43.6</v>
      </c>
      <c r="D105" s="60" t="s">
        <v>167</v>
      </c>
      <c r="E105" s="62">
        <v>610963</v>
      </c>
      <c r="F105" s="62">
        <v>946666993</v>
      </c>
      <c r="G105" s="61">
        <v>85.8</v>
      </c>
      <c r="H105" s="63">
        <v>1549.4680000000001</v>
      </c>
      <c r="I105" s="7">
        <f t="shared" si="33"/>
        <v>42.199999999999996</v>
      </c>
      <c r="J105" s="7" t="s">
        <v>566</v>
      </c>
      <c r="K105" s="7">
        <v>30</v>
      </c>
      <c r="L105" s="7">
        <v>5</v>
      </c>
      <c r="M105" s="7">
        <f t="shared" si="34"/>
        <v>8.6000000000000014</v>
      </c>
      <c r="N105" s="7">
        <f t="shared" si="35"/>
        <v>42.199999999999996</v>
      </c>
      <c r="O105" s="45">
        <f t="shared" si="36"/>
        <v>2840000.9789999998</v>
      </c>
      <c r="P105" s="45">
        <f t="shared" si="37"/>
        <v>473333.49650000001</v>
      </c>
      <c r="Q105" s="45">
        <f t="shared" si="38"/>
        <v>814133.61398000014</v>
      </c>
      <c r="R105" s="45">
        <f t="shared" si="39"/>
        <v>3994934.7104599997</v>
      </c>
      <c r="S105" s="45">
        <f t="shared" si="40"/>
        <v>8122402.7999399994</v>
      </c>
      <c r="T105" s="45">
        <f t="shared" si="41"/>
        <v>8122402.7999399994</v>
      </c>
      <c r="U105" s="45">
        <f t="shared" si="21"/>
        <v>2578.2621586634896</v>
      </c>
      <c r="W105" s="7"/>
    </row>
    <row r="106" spans="1:23" ht="13" x14ac:dyDescent="0.15">
      <c r="A106" s="7" t="s">
        <v>616</v>
      </c>
      <c r="B106" s="60" t="s">
        <v>175</v>
      </c>
      <c r="C106" s="61">
        <v>43.6</v>
      </c>
      <c r="D106" s="60" t="s">
        <v>175</v>
      </c>
      <c r="E106" s="62">
        <v>613028</v>
      </c>
      <c r="F106" s="62">
        <v>1048493661</v>
      </c>
      <c r="G106" s="61">
        <v>113.6</v>
      </c>
      <c r="H106" s="63">
        <v>1710.3530000000001</v>
      </c>
      <c r="I106" s="7">
        <f t="shared" si="33"/>
        <v>70</v>
      </c>
      <c r="J106" s="7" t="s">
        <v>566</v>
      </c>
      <c r="K106" s="7">
        <v>30</v>
      </c>
      <c r="L106" s="7">
        <v>5</v>
      </c>
      <c r="M106" s="7">
        <f t="shared" si="34"/>
        <v>8.6000000000000014</v>
      </c>
      <c r="N106" s="7">
        <f t="shared" si="35"/>
        <v>70</v>
      </c>
      <c r="O106" s="45">
        <f t="shared" si="36"/>
        <v>3145480.983</v>
      </c>
      <c r="P106" s="45">
        <f t="shared" si="37"/>
        <v>524246.83049999998</v>
      </c>
      <c r="Q106" s="45">
        <f t="shared" si="38"/>
        <v>901704.54846000019</v>
      </c>
      <c r="R106" s="45">
        <f t="shared" si="39"/>
        <v>7339455.6270000003</v>
      </c>
      <c r="S106" s="45">
        <f t="shared" si="40"/>
        <v>11910887.988960002</v>
      </c>
      <c r="T106" s="45">
        <f t="shared" si="41"/>
        <v>11910887.98896</v>
      </c>
      <c r="U106" s="45">
        <f t="shared" si="21"/>
        <v>4291.1934711723252</v>
      </c>
      <c r="W106" s="7"/>
    </row>
    <row r="107" spans="1:23" ht="13" x14ac:dyDescent="0.15">
      <c r="A107" s="7" t="s">
        <v>616</v>
      </c>
      <c r="B107" s="60" t="s">
        <v>107</v>
      </c>
      <c r="C107" s="61">
        <v>44.8</v>
      </c>
      <c r="D107" s="60" t="s">
        <v>107</v>
      </c>
      <c r="E107" s="62">
        <v>613533</v>
      </c>
      <c r="F107" s="62">
        <v>4660475304</v>
      </c>
      <c r="G107" s="61">
        <v>53</v>
      </c>
      <c r="H107" s="63">
        <v>7596.1279999999997</v>
      </c>
      <c r="I107" s="7">
        <f t="shared" si="33"/>
        <v>8.2000000000000028</v>
      </c>
      <c r="J107" s="7" t="s">
        <v>566</v>
      </c>
      <c r="K107" s="7">
        <v>30</v>
      </c>
      <c r="L107" s="7">
        <v>5</v>
      </c>
      <c r="M107" s="7">
        <f t="shared" si="34"/>
        <v>9.7999999999999972</v>
      </c>
      <c r="N107" s="7">
        <f t="shared" si="35"/>
        <v>8.2000000000000028</v>
      </c>
      <c r="O107" s="45">
        <f t="shared" si="36"/>
        <v>13981425.912</v>
      </c>
      <c r="P107" s="45">
        <f t="shared" si="37"/>
        <v>2330237.6519999998</v>
      </c>
      <c r="Q107" s="45">
        <f t="shared" si="38"/>
        <v>4567265.7979199989</v>
      </c>
      <c r="R107" s="45">
        <f t="shared" si="39"/>
        <v>3821589.749280001</v>
      </c>
      <c r="S107" s="45">
        <f t="shared" si="40"/>
        <v>24700519.111200001</v>
      </c>
      <c r="T107" s="45">
        <f t="shared" si="41"/>
        <v>24700519.111200001</v>
      </c>
      <c r="U107" s="45">
        <f t="shared" si="21"/>
        <v>503.09707120259179</v>
      </c>
      <c r="W107" s="7"/>
    </row>
    <row r="108" spans="1:23" ht="13" x14ac:dyDescent="0.15">
      <c r="A108" s="7" t="s">
        <v>616</v>
      </c>
      <c r="B108" s="60" t="s">
        <v>45</v>
      </c>
      <c r="C108" s="61">
        <v>44.6</v>
      </c>
      <c r="D108" s="60" t="s">
        <v>45</v>
      </c>
      <c r="E108" s="62">
        <v>615424</v>
      </c>
      <c r="F108" s="62">
        <v>1012387801</v>
      </c>
      <c r="G108" s="61">
        <v>93.1</v>
      </c>
      <c r="H108" s="63">
        <v>1645.0250000000001</v>
      </c>
      <c r="I108" s="7">
        <f t="shared" si="33"/>
        <v>48.499999999999993</v>
      </c>
      <c r="J108" s="7" t="s">
        <v>566</v>
      </c>
      <c r="K108" s="7">
        <v>30</v>
      </c>
      <c r="L108" s="7">
        <v>5</v>
      </c>
      <c r="M108" s="7">
        <f t="shared" si="34"/>
        <v>9.6000000000000014</v>
      </c>
      <c r="N108" s="7">
        <f t="shared" si="35"/>
        <v>48.499999999999993</v>
      </c>
      <c r="O108" s="45">
        <f t="shared" si="36"/>
        <v>3037163.4029999999</v>
      </c>
      <c r="P108" s="45">
        <f t="shared" si="37"/>
        <v>506193.90049999999</v>
      </c>
      <c r="Q108" s="45">
        <f t="shared" si="38"/>
        <v>971892.28896000027</v>
      </c>
      <c r="R108" s="45">
        <f t="shared" si="39"/>
        <v>4910080.8348499993</v>
      </c>
      <c r="S108" s="45">
        <f t="shared" si="40"/>
        <v>9425330.4273099992</v>
      </c>
      <c r="T108" s="45">
        <f t="shared" si="41"/>
        <v>9425330.4273099992</v>
      </c>
      <c r="U108" s="45">
        <f t="shared" si="21"/>
        <v>2984.8062095408877</v>
      </c>
      <c r="W108" s="7"/>
    </row>
    <row r="109" spans="1:23" ht="13" x14ac:dyDescent="0.15">
      <c r="A109" s="7" t="s">
        <v>616</v>
      </c>
      <c r="B109" s="60" t="s">
        <v>79</v>
      </c>
      <c r="C109" s="61">
        <v>44.3</v>
      </c>
      <c r="D109" s="60" t="s">
        <v>79</v>
      </c>
      <c r="E109" s="62">
        <v>615870</v>
      </c>
      <c r="F109" s="62">
        <v>1376281933</v>
      </c>
      <c r="G109" s="61">
        <v>67.599999999999994</v>
      </c>
      <c r="H109" s="63">
        <v>2234.6970000000001</v>
      </c>
      <c r="I109" s="7">
        <f t="shared" si="33"/>
        <v>23.299999999999997</v>
      </c>
      <c r="J109" s="7" t="s">
        <v>566</v>
      </c>
      <c r="K109" s="7">
        <v>30</v>
      </c>
      <c r="L109" s="7">
        <v>5</v>
      </c>
      <c r="M109" s="7">
        <f t="shared" si="34"/>
        <v>9.2999999999999972</v>
      </c>
      <c r="N109" s="7">
        <f t="shared" si="35"/>
        <v>23.299999999999997</v>
      </c>
      <c r="O109" s="45">
        <f t="shared" si="36"/>
        <v>4128845.7990000001</v>
      </c>
      <c r="P109" s="45">
        <f t="shared" si="37"/>
        <v>688140.96649999998</v>
      </c>
      <c r="Q109" s="45">
        <f t="shared" si="38"/>
        <v>1279942.1976899996</v>
      </c>
      <c r="R109" s="45">
        <f t="shared" si="39"/>
        <v>3206736.9038899997</v>
      </c>
      <c r="S109" s="45">
        <f t="shared" si="40"/>
        <v>9303665.8670799993</v>
      </c>
      <c r="T109" s="45">
        <f t="shared" si="41"/>
        <v>9303665.8670799993</v>
      </c>
      <c r="U109" s="45">
        <f t="shared" si="21"/>
        <v>1434.9761528699414</v>
      </c>
      <c r="W109" s="7"/>
    </row>
    <row r="110" spans="1:23" ht="13" x14ac:dyDescent="0.15">
      <c r="A110" s="7" t="s">
        <v>616</v>
      </c>
      <c r="B110" s="60" t="s">
        <v>81</v>
      </c>
      <c r="C110" s="61">
        <v>44.8</v>
      </c>
      <c r="D110" s="60" t="s">
        <v>81</v>
      </c>
      <c r="E110" s="62">
        <v>615971</v>
      </c>
      <c r="F110" s="62">
        <v>1808274327</v>
      </c>
      <c r="G110" s="61">
        <v>60.6</v>
      </c>
      <c r="H110" s="63">
        <v>2935.6489999999999</v>
      </c>
      <c r="I110" s="7">
        <f t="shared" si="33"/>
        <v>15.800000000000004</v>
      </c>
      <c r="J110" s="7" t="s">
        <v>566</v>
      </c>
      <c r="K110" s="7">
        <v>30</v>
      </c>
      <c r="L110" s="7">
        <v>5</v>
      </c>
      <c r="M110" s="7">
        <f t="shared" si="34"/>
        <v>9.7999999999999972</v>
      </c>
      <c r="N110" s="7">
        <f t="shared" si="35"/>
        <v>15.800000000000004</v>
      </c>
      <c r="O110" s="45">
        <f t="shared" si="36"/>
        <v>5424822.9809999997</v>
      </c>
      <c r="P110" s="45">
        <f t="shared" si="37"/>
        <v>904137.16350000002</v>
      </c>
      <c r="Q110" s="45">
        <f t="shared" si="38"/>
        <v>1772108.8404599994</v>
      </c>
      <c r="R110" s="45">
        <f t="shared" si="39"/>
        <v>2857073.4366600006</v>
      </c>
      <c r="S110" s="45">
        <f t="shared" si="40"/>
        <v>10958142.42162</v>
      </c>
      <c r="T110" s="45">
        <f t="shared" si="41"/>
        <v>10958142.42162</v>
      </c>
      <c r="U110" s="45">
        <f t="shared" si="21"/>
        <v>973.23400606135158</v>
      </c>
      <c r="W110" s="7"/>
    </row>
    <row r="111" spans="1:23" ht="13" x14ac:dyDescent="0.15">
      <c r="A111" s="7" t="s">
        <v>616</v>
      </c>
      <c r="B111" s="60" t="s">
        <v>115</v>
      </c>
      <c r="C111" s="61">
        <v>44.7</v>
      </c>
      <c r="D111" s="60" t="s">
        <v>115</v>
      </c>
      <c r="E111" s="62">
        <v>626239</v>
      </c>
      <c r="F111" s="62">
        <v>1919746679</v>
      </c>
      <c r="G111" s="61">
        <v>56.5</v>
      </c>
      <c r="H111" s="63">
        <v>3065.52</v>
      </c>
      <c r="I111" s="7">
        <f t="shared" si="33"/>
        <v>11.799999999999997</v>
      </c>
      <c r="J111" s="7" t="s">
        <v>566</v>
      </c>
      <c r="K111" s="7">
        <v>30</v>
      </c>
      <c r="L111" s="7">
        <v>5</v>
      </c>
      <c r="M111" s="7">
        <f t="shared" si="34"/>
        <v>9.7000000000000028</v>
      </c>
      <c r="N111" s="7">
        <f t="shared" si="35"/>
        <v>11.799999999999997</v>
      </c>
      <c r="O111" s="45">
        <f t="shared" si="36"/>
        <v>5759240.0369999995</v>
      </c>
      <c r="P111" s="45">
        <f t="shared" si="37"/>
        <v>959873.3395</v>
      </c>
      <c r="Q111" s="45">
        <f t="shared" si="38"/>
        <v>1862154.2786300008</v>
      </c>
      <c r="R111" s="45">
        <f t="shared" si="39"/>
        <v>2265301.0812199991</v>
      </c>
      <c r="S111" s="45">
        <f t="shared" si="40"/>
        <v>10846568.73635</v>
      </c>
      <c r="T111" s="45">
        <f t="shared" si="41"/>
        <v>10846568.73635</v>
      </c>
      <c r="U111" s="45">
        <f t="shared" si="21"/>
        <v>738.96144250241366</v>
      </c>
      <c r="W111" s="7"/>
    </row>
    <row r="112" spans="1:23" ht="13" x14ac:dyDescent="0.15">
      <c r="A112" s="7" t="s">
        <v>616</v>
      </c>
      <c r="B112" s="60" t="s">
        <v>174</v>
      </c>
      <c r="C112" s="61">
        <v>44.5</v>
      </c>
      <c r="D112" s="60" t="s">
        <v>174</v>
      </c>
      <c r="E112" s="62">
        <v>630302</v>
      </c>
      <c r="F112" s="62">
        <v>1228370861</v>
      </c>
      <c r="G112" s="61">
        <v>76.2</v>
      </c>
      <c r="H112" s="63">
        <v>1948.8610000000001</v>
      </c>
      <c r="I112" s="7">
        <f t="shared" si="33"/>
        <v>31.700000000000003</v>
      </c>
      <c r="J112" s="7" t="s">
        <v>566</v>
      </c>
      <c r="K112" s="7">
        <v>30</v>
      </c>
      <c r="L112" s="7">
        <v>5</v>
      </c>
      <c r="M112" s="7">
        <f t="shared" si="34"/>
        <v>9.5</v>
      </c>
      <c r="N112" s="7">
        <f t="shared" si="35"/>
        <v>31.700000000000003</v>
      </c>
      <c r="O112" s="45">
        <f t="shared" si="36"/>
        <v>3685112.5830000001</v>
      </c>
      <c r="P112" s="45">
        <f t="shared" si="37"/>
        <v>614185.43050000002</v>
      </c>
      <c r="Q112" s="45">
        <f t="shared" si="38"/>
        <v>1166952.3179500001</v>
      </c>
      <c r="R112" s="45">
        <f t="shared" si="39"/>
        <v>3893935.6293700007</v>
      </c>
      <c r="S112" s="45">
        <f t="shared" si="40"/>
        <v>9360185.9608200006</v>
      </c>
      <c r="T112" s="45">
        <f t="shared" si="41"/>
        <v>9360185.9608200006</v>
      </c>
      <c r="U112" s="45">
        <f t="shared" si="21"/>
        <v>1998.0571366403251</v>
      </c>
      <c r="W112" s="7"/>
    </row>
    <row r="113" spans="1:24" ht="13" x14ac:dyDescent="0.15">
      <c r="A113" s="7" t="s">
        <v>616</v>
      </c>
      <c r="B113" s="60" t="s">
        <v>171</v>
      </c>
      <c r="C113" s="61">
        <v>45.1</v>
      </c>
      <c r="D113" s="60" t="s">
        <v>171</v>
      </c>
      <c r="E113" s="62">
        <v>637906</v>
      </c>
      <c r="F113" s="62">
        <v>1031306092</v>
      </c>
      <c r="G113" s="61">
        <v>56.6</v>
      </c>
      <c r="H113" s="63">
        <v>1616.7059999999999</v>
      </c>
      <c r="I113" s="7">
        <f t="shared" si="33"/>
        <v>11.5</v>
      </c>
      <c r="J113" s="7" t="s">
        <v>566</v>
      </c>
      <c r="K113" s="7">
        <v>30</v>
      </c>
      <c r="L113" s="7">
        <v>5</v>
      </c>
      <c r="M113" s="7">
        <f t="shared" si="34"/>
        <v>10.100000000000001</v>
      </c>
      <c r="N113" s="7">
        <f t="shared" si="35"/>
        <v>11.5</v>
      </c>
      <c r="O113" s="45">
        <f t="shared" si="36"/>
        <v>3093918.2760000001</v>
      </c>
      <c r="P113" s="45">
        <f t="shared" si="37"/>
        <v>515653.04599999997</v>
      </c>
      <c r="Q113" s="45">
        <f t="shared" si="38"/>
        <v>1041619.15292</v>
      </c>
      <c r="R113" s="45">
        <f t="shared" si="39"/>
        <v>1186002.0057999999</v>
      </c>
      <c r="S113" s="45">
        <f t="shared" si="40"/>
        <v>5837192.4807200003</v>
      </c>
      <c r="T113" s="45">
        <f t="shared" si="41"/>
        <v>5837192.4807200003</v>
      </c>
      <c r="U113" s="45">
        <f t="shared" si="21"/>
        <v>733.5916399147402</v>
      </c>
      <c r="W113" s="7"/>
    </row>
    <row r="114" spans="1:24" ht="13" x14ac:dyDescent="0.15">
      <c r="A114" s="7" t="s">
        <v>616</v>
      </c>
      <c r="B114" s="60" t="s">
        <v>73</v>
      </c>
      <c r="C114" s="61">
        <v>41.9</v>
      </c>
      <c r="D114" s="60" t="s">
        <v>73</v>
      </c>
      <c r="E114" s="62">
        <v>639572</v>
      </c>
      <c r="F114" s="62">
        <v>1907750083</v>
      </c>
      <c r="G114" s="61">
        <v>105</v>
      </c>
      <c r="H114" s="63">
        <v>2982.8530000000001</v>
      </c>
      <c r="I114" s="7">
        <f t="shared" si="33"/>
        <v>63.1</v>
      </c>
      <c r="J114" s="7" t="s">
        <v>566</v>
      </c>
      <c r="K114" s="7">
        <v>30</v>
      </c>
      <c r="L114" s="7">
        <v>5</v>
      </c>
      <c r="M114" s="7">
        <f t="shared" si="34"/>
        <v>6.8999999999999986</v>
      </c>
      <c r="N114" s="7">
        <f t="shared" si="35"/>
        <v>63.1</v>
      </c>
      <c r="O114" s="45">
        <f t="shared" si="36"/>
        <v>5723250.2489999998</v>
      </c>
      <c r="P114" s="45">
        <f t="shared" si="37"/>
        <v>953875.04150000005</v>
      </c>
      <c r="Q114" s="45">
        <f t="shared" si="38"/>
        <v>1316347.5572699998</v>
      </c>
      <c r="R114" s="45">
        <f t="shared" si="39"/>
        <v>12037903.02373</v>
      </c>
      <c r="S114" s="45">
        <f t="shared" si="40"/>
        <v>20031375.8715</v>
      </c>
      <c r="T114" s="45">
        <f t="shared" si="41"/>
        <v>20031375.8715</v>
      </c>
      <c r="U114" s="45">
        <f t="shared" si="21"/>
        <v>4035.7010632873962</v>
      </c>
      <c r="W114" s="7"/>
    </row>
    <row r="115" spans="1:24" ht="13" x14ac:dyDescent="0.15">
      <c r="A115" s="7" t="s">
        <v>616</v>
      </c>
      <c r="B115" s="60" t="s">
        <v>159</v>
      </c>
      <c r="C115" s="61">
        <v>44.2</v>
      </c>
      <c r="D115" s="60" t="s">
        <v>159</v>
      </c>
      <c r="E115" s="62">
        <v>643915</v>
      </c>
      <c r="F115" s="62">
        <v>1897012517</v>
      </c>
      <c r="G115" s="61">
        <v>64</v>
      </c>
      <c r="H115" s="63">
        <v>2946.0619999999999</v>
      </c>
      <c r="I115" s="7">
        <f t="shared" si="33"/>
        <v>19.799999999999997</v>
      </c>
      <c r="J115" s="7" t="s">
        <v>566</v>
      </c>
      <c r="K115" s="7">
        <v>30</v>
      </c>
      <c r="L115" s="7">
        <v>5</v>
      </c>
      <c r="M115" s="7">
        <f t="shared" si="34"/>
        <v>9.2000000000000028</v>
      </c>
      <c r="N115" s="7">
        <f t="shared" si="35"/>
        <v>19.799999999999997</v>
      </c>
      <c r="O115" s="45">
        <f t="shared" si="36"/>
        <v>5691037.551</v>
      </c>
      <c r="P115" s="45">
        <f t="shared" si="37"/>
        <v>948506.2585</v>
      </c>
      <c r="Q115" s="45">
        <f t="shared" si="38"/>
        <v>1745251.5156400006</v>
      </c>
      <c r="R115" s="45">
        <f t="shared" si="39"/>
        <v>3756084.7836599993</v>
      </c>
      <c r="S115" s="45">
        <f t="shared" si="40"/>
        <v>12140880.1088</v>
      </c>
      <c r="T115" s="45">
        <f t="shared" si="41"/>
        <v>12140880.1088</v>
      </c>
      <c r="U115" s="45">
        <f t="shared" si="21"/>
        <v>1274.9510307861815</v>
      </c>
      <c r="W115" s="7"/>
    </row>
    <row r="116" spans="1:24" ht="13" x14ac:dyDescent="0.15">
      <c r="A116" s="7" t="s">
        <v>616</v>
      </c>
      <c r="B116" s="60" t="s">
        <v>152</v>
      </c>
      <c r="C116" s="61">
        <v>43</v>
      </c>
      <c r="D116" s="60" t="s">
        <v>152</v>
      </c>
      <c r="E116" s="62">
        <v>651110</v>
      </c>
      <c r="F116" s="62">
        <v>706935912</v>
      </c>
      <c r="G116" s="61">
        <v>85.3</v>
      </c>
      <c r="H116" s="63">
        <v>1085.739</v>
      </c>
      <c r="I116" s="7">
        <f t="shared" si="33"/>
        <v>42.3</v>
      </c>
      <c r="J116" s="7" t="s">
        <v>566</v>
      </c>
      <c r="K116" s="7">
        <v>30</v>
      </c>
      <c r="L116" s="7">
        <v>5</v>
      </c>
      <c r="M116" s="7">
        <f t="shared" si="34"/>
        <v>8</v>
      </c>
      <c r="N116" s="7">
        <f t="shared" si="35"/>
        <v>42.3</v>
      </c>
      <c r="O116" s="45">
        <f t="shared" si="36"/>
        <v>2120807.736</v>
      </c>
      <c r="P116" s="45">
        <f t="shared" si="37"/>
        <v>353467.95600000001</v>
      </c>
      <c r="Q116" s="45">
        <f t="shared" si="38"/>
        <v>565548.72959999996</v>
      </c>
      <c r="R116" s="45">
        <f t="shared" si="39"/>
        <v>2990338.9077599999</v>
      </c>
      <c r="S116" s="45">
        <f t="shared" si="40"/>
        <v>6030163.3293599999</v>
      </c>
      <c r="T116" s="45">
        <f t="shared" si="41"/>
        <v>6030163.3293599999</v>
      </c>
      <c r="U116" s="45">
        <f t="shared" si="21"/>
        <v>2754.1968260880376</v>
      </c>
      <c r="W116" s="7"/>
    </row>
    <row r="117" spans="1:24" ht="13" x14ac:dyDescent="0.15">
      <c r="A117" s="7" t="s">
        <v>616</v>
      </c>
      <c r="B117" s="60" t="s">
        <v>33</v>
      </c>
      <c r="C117" s="61">
        <v>44</v>
      </c>
      <c r="D117" s="60" t="s">
        <v>33</v>
      </c>
      <c r="E117" s="62">
        <v>653232</v>
      </c>
      <c r="F117" s="62">
        <v>1746350354</v>
      </c>
      <c r="G117" s="61">
        <v>69.2</v>
      </c>
      <c r="H117" s="63">
        <v>2673.4</v>
      </c>
      <c r="I117" s="7">
        <f t="shared" si="33"/>
        <v>25.200000000000003</v>
      </c>
      <c r="J117" s="7" t="s">
        <v>566</v>
      </c>
      <c r="K117" s="7">
        <v>30</v>
      </c>
      <c r="L117" s="7">
        <v>5</v>
      </c>
      <c r="M117" s="7">
        <f t="shared" si="34"/>
        <v>9</v>
      </c>
      <c r="N117" s="7">
        <f t="shared" si="35"/>
        <v>25.200000000000003</v>
      </c>
      <c r="O117" s="45">
        <f t="shared" si="36"/>
        <v>5239051.0619999999</v>
      </c>
      <c r="P117" s="45">
        <f t="shared" si="37"/>
        <v>873175.17700000003</v>
      </c>
      <c r="Q117" s="45">
        <f t="shared" si="38"/>
        <v>1571715.3186000001</v>
      </c>
      <c r="R117" s="45">
        <f t="shared" si="39"/>
        <v>4400802.8920800006</v>
      </c>
      <c r="S117" s="45">
        <f t="shared" si="40"/>
        <v>12084744.449680001</v>
      </c>
      <c r="T117" s="45">
        <f t="shared" si="41"/>
        <v>12084744.449680001</v>
      </c>
      <c r="U117" s="45">
        <f t="shared" si="21"/>
        <v>1646.1445694920328</v>
      </c>
      <c r="W117" s="7"/>
    </row>
    <row r="118" spans="1:24" ht="13" x14ac:dyDescent="0.15">
      <c r="A118" s="7" t="s">
        <v>616</v>
      </c>
      <c r="B118" s="60" t="s">
        <v>177</v>
      </c>
      <c r="C118" s="61">
        <v>44.7</v>
      </c>
      <c r="D118" s="60" t="s">
        <v>177</v>
      </c>
      <c r="E118" s="62">
        <v>658816</v>
      </c>
      <c r="F118" s="62">
        <v>1031643094</v>
      </c>
      <c r="G118" s="61">
        <v>67</v>
      </c>
      <c r="H118" s="63">
        <v>1565.904</v>
      </c>
      <c r="I118" s="7">
        <f t="shared" si="33"/>
        <v>22.299999999999997</v>
      </c>
      <c r="J118" s="7" t="s">
        <v>566</v>
      </c>
      <c r="K118" s="7">
        <v>30</v>
      </c>
      <c r="L118" s="7">
        <v>5</v>
      </c>
      <c r="M118" s="7">
        <f t="shared" si="34"/>
        <v>9.7000000000000028</v>
      </c>
      <c r="N118" s="7">
        <f t="shared" si="35"/>
        <v>22.299999999999997</v>
      </c>
      <c r="O118" s="45">
        <f t="shared" si="36"/>
        <v>3094929.2820000001</v>
      </c>
      <c r="P118" s="45">
        <f t="shared" si="37"/>
        <v>515821.54700000002</v>
      </c>
      <c r="Q118" s="45">
        <f t="shared" si="38"/>
        <v>1000693.8011800003</v>
      </c>
      <c r="R118" s="45">
        <f t="shared" si="39"/>
        <v>2300564.0996199995</v>
      </c>
      <c r="S118" s="45">
        <f t="shared" si="40"/>
        <v>6912008.7297999999</v>
      </c>
      <c r="T118" s="45">
        <f t="shared" si="41"/>
        <v>6912008.7297999999</v>
      </c>
      <c r="U118" s="45">
        <f t="shared" si="21"/>
        <v>1469.1603697416951</v>
      </c>
      <c r="W118" s="7"/>
    </row>
    <row r="119" spans="1:24" ht="13" x14ac:dyDescent="0.15">
      <c r="A119" s="7" t="s">
        <v>616</v>
      </c>
      <c r="B119" s="60" t="s">
        <v>96</v>
      </c>
      <c r="C119" s="61">
        <v>44.4</v>
      </c>
      <c r="D119" s="60" t="s">
        <v>96</v>
      </c>
      <c r="E119" s="62">
        <v>660658</v>
      </c>
      <c r="F119" s="62">
        <v>3825412178</v>
      </c>
      <c r="G119" s="61">
        <v>60.6</v>
      </c>
      <c r="H119" s="63">
        <v>5790.3050000000003</v>
      </c>
      <c r="I119" s="7">
        <f t="shared" si="33"/>
        <v>16.200000000000003</v>
      </c>
      <c r="J119" s="7" t="s">
        <v>566</v>
      </c>
      <c r="K119" s="7">
        <v>30</v>
      </c>
      <c r="L119" s="7">
        <v>5</v>
      </c>
      <c r="M119" s="7">
        <f t="shared" si="34"/>
        <v>9.3999999999999986</v>
      </c>
      <c r="N119" s="7">
        <f t="shared" si="35"/>
        <v>16.200000000000003</v>
      </c>
      <c r="O119" s="45">
        <f t="shared" si="36"/>
        <v>11476236.534</v>
      </c>
      <c r="P119" s="45">
        <f t="shared" si="37"/>
        <v>1912706.0889999999</v>
      </c>
      <c r="Q119" s="45">
        <f t="shared" si="38"/>
        <v>3595887.4473199998</v>
      </c>
      <c r="R119" s="45">
        <f t="shared" si="39"/>
        <v>6197167.728360001</v>
      </c>
      <c r="S119" s="45">
        <f t="shared" si="40"/>
        <v>23181997.79868</v>
      </c>
      <c r="T119" s="45">
        <f t="shared" si="41"/>
        <v>23181997.79868</v>
      </c>
      <c r="U119" s="45">
        <f t="shared" si="21"/>
        <v>1070.2661998564843</v>
      </c>
      <c r="W119" s="7"/>
    </row>
    <row r="120" spans="1:24" ht="13" x14ac:dyDescent="0.15">
      <c r="A120" s="7" t="s">
        <v>616</v>
      </c>
      <c r="B120" s="60" t="s">
        <v>25</v>
      </c>
      <c r="C120" s="61">
        <v>42</v>
      </c>
      <c r="D120" s="60" t="s">
        <v>25</v>
      </c>
      <c r="E120" s="62">
        <v>667370</v>
      </c>
      <c r="F120" s="62">
        <v>990458519</v>
      </c>
      <c r="G120" s="61">
        <v>82.9</v>
      </c>
      <c r="H120" s="63">
        <v>1484.1210000000001</v>
      </c>
      <c r="I120" s="7">
        <f t="shared" si="33"/>
        <v>40.900000000000006</v>
      </c>
      <c r="J120" s="7" t="s">
        <v>566</v>
      </c>
      <c r="K120" s="7">
        <v>30</v>
      </c>
      <c r="L120" s="7">
        <v>5</v>
      </c>
      <c r="M120" s="7">
        <f t="shared" si="34"/>
        <v>7</v>
      </c>
      <c r="N120" s="7">
        <f t="shared" si="35"/>
        <v>40.900000000000006</v>
      </c>
      <c r="O120" s="45">
        <f t="shared" si="36"/>
        <v>2971375.557</v>
      </c>
      <c r="P120" s="45">
        <f t="shared" si="37"/>
        <v>495229.25949999999</v>
      </c>
      <c r="Q120" s="45">
        <f t="shared" si="38"/>
        <v>693320.96329999994</v>
      </c>
      <c r="R120" s="45">
        <f t="shared" si="39"/>
        <v>4050975.3427100005</v>
      </c>
      <c r="S120" s="45">
        <f t="shared" si="40"/>
        <v>8210901.1225100011</v>
      </c>
      <c r="T120" s="45">
        <f t="shared" si="41"/>
        <v>8210901.1225100011</v>
      </c>
      <c r="U120" s="45">
        <f t="shared" si="21"/>
        <v>2729.5451938959154</v>
      </c>
      <c r="W120" s="7"/>
    </row>
    <row r="121" spans="1:24" ht="13" x14ac:dyDescent="0.15">
      <c r="A121" s="7" t="s">
        <v>616</v>
      </c>
      <c r="B121" s="60" t="s">
        <v>93</v>
      </c>
      <c r="C121" s="61">
        <v>44.6</v>
      </c>
      <c r="D121" s="60" t="s">
        <v>93</v>
      </c>
      <c r="E121" s="62">
        <v>681031</v>
      </c>
      <c r="F121" s="62">
        <v>3985668948</v>
      </c>
      <c r="G121" s="61">
        <v>75.8</v>
      </c>
      <c r="H121" s="63">
        <v>5852.402</v>
      </c>
      <c r="I121" s="7">
        <f t="shared" si="33"/>
        <v>31.199999999999996</v>
      </c>
      <c r="J121" s="7" t="s">
        <v>566</v>
      </c>
      <c r="K121" s="7">
        <v>30</v>
      </c>
      <c r="L121" s="7">
        <v>5</v>
      </c>
      <c r="M121" s="7">
        <f t="shared" si="34"/>
        <v>9.6000000000000014</v>
      </c>
      <c r="N121" s="7">
        <f t="shared" si="35"/>
        <v>31.199999999999996</v>
      </c>
      <c r="O121" s="45">
        <f t="shared" si="36"/>
        <v>11957006.844000001</v>
      </c>
      <c r="P121" s="45">
        <f t="shared" si="37"/>
        <v>1992834.4739999999</v>
      </c>
      <c r="Q121" s="45">
        <f t="shared" si="38"/>
        <v>3826242.1900800001</v>
      </c>
      <c r="R121" s="45">
        <f t="shared" si="39"/>
        <v>12435287.117759997</v>
      </c>
      <c r="S121" s="45">
        <f t="shared" si="40"/>
        <v>30211370.625839993</v>
      </c>
      <c r="T121" s="45">
        <f t="shared" si="41"/>
        <v>30211370.625839997</v>
      </c>
      <c r="U121" s="45">
        <f t="shared" si="21"/>
        <v>2124.8176591013394</v>
      </c>
      <c r="W121" s="7"/>
    </row>
    <row r="122" spans="1:24" s="158" customFormat="1" ht="13" x14ac:dyDescent="0.15">
      <c r="A122" s="158" t="s">
        <v>616</v>
      </c>
      <c r="B122" s="159" t="s">
        <v>639</v>
      </c>
      <c r="C122" s="160"/>
      <c r="D122" s="159"/>
      <c r="E122" s="161">
        <f>F122/H122</f>
        <v>578243.95531174634</v>
      </c>
      <c r="F122" s="162">
        <f t="shared" ref="F122:Q122" si="42">SUM(F71:F121)</f>
        <v>69252757022</v>
      </c>
      <c r="G122" s="163">
        <f>S122*10000/F122</f>
        <v>67.7540686838433</v>
      </c>
      <c r="H122" s="162">
        <f t="shared" si="42"/>
        <v>119763.90999999999</v>
      </c>
      <c r="I122" s="162"/>
      <c r="J122" s="162"/>
      <c r="K122" s="163">
        <f>O122*10000/F122</f>
        <v>30.000000000000007</v>
      </c>
      <c r="L122" s="163">
        <f>P122*10000/F122</f>
        <v>4.9999999999999991</v>
      </c>
      <c r="M122" s="163">
        <f>Q122*10000/F122</f>
        <v>9.3578588029878311</v>
      </c>
      <c r="N122" s="163">
        <f>R122*10000/F122</f>
        <v>23.396209880855476</v>
      </c>
      <c r="O122" s="162">
        <f t="shared" si="42"/>
        <v>207758271.06600004</v>
      </c>
      <c r="P122" s="162">
        <f t="shared" si="42"/>
        <v>34626378.510999992</v>
      </c>
      <c r="Q122" s="162">
        <f t="shared" si="42"/>
        <v>64805752.192949995</v>
      </c>
      <c r="R122" s="162">
        <f>SUM(R71:R121)</f>
        <v>162025203.81145999</v>
      </c>
      <c r="S122" s="162">
        <f t="shared" ref="S122:T122" si="43">SUM(S71:S121)</f>
        <v>469215605.58140999</v>
      </c>
      <c r="T122" s="162">
        <f t="shared" si="43"/>
        <v>469215605.58140999</v>
      </c>
      <c r="U122" s="162">
        <f t="shared" si="21"/>
        <v>1352.8716940809632</v>
      </c>
      <c r="X122" s="164">
        <f>K122+L122+M122+N122-G122</f>
        <v>0</v>
      </c>
    </row>
    <row r="123" spans="1:24" ht="12" x14ac:dyDescent="0.15">
      <c r="B123" s="60"/>
      <c r="C123" s="61"/>
      <c r="D123" s="60"/>
      <c r="E123" s="62"/>
      <c r="F123" s="62"/>
      <c r="G123" s="61"/>
      <c r="H123" s="63"/>
      <c r="O123" s="45"/>
      <c r="P123" s="45"/>
      <c r="Q123" s="45"/>
      <c r="R123" s="45"/>
      <c r="S123" s="45"/>
      <c r="T123" s="45"/>
      <c r="U123" s="45" t="e">
        <f t="shared" si="21"/>
        <v>#DIV/0!</v>
      </c>
      <c r="W123" s="7"/>
    </row>
    <row r="124" spans="1:24" ht="13" x14ac:dyDescent="0.15">
      <c r="A124" s="7" t="s">
        <v>614</v>
      </c>
      <c r="B124" s="60" t="s">
        <v>63</v>
      </c>
      <c r="C124" s="61">
        <v>44.8</v>
      </c>
      <c r="D124" s="60" t="s">
        <v>63</v>
      </c>
      <c r="E124" s="62">
        <v>698316</v>
      </c>
      <c r="F124" s="62">
        <v>1122300191</v>
      </c>
      <c r="G124" s="61">
        <v>55.7</v>
      </c>
      <c r="H124" s="63">
        <v>1607.152</v>
      </c>
      <c r="I124" s="7">
        <f t="shared" ref="I124:I153" si="44">G124-C124</f>
        <v>10.900000000000006</v>
      </c>
      <c r="J124" s="7" t="s">
        <v>566</v>
      </c>
      <c r="K124" s="7">
        <v>30</v>
      </c>
      <c r="L124" s="7">
        <v>5</v>
      </c>
      <c r="M124" s="7">
        <f t="shared" ref="M124:M153" si="45">C124-K124-L124</f>
        <v>9.7999999999999972</v>
      </c>
      <c r="N124" s="7">
        <f t="shared" ref="N124:N153" si="46">G124-C124</f>
        <v>10.900000000000006</v>
      </c>
      <c r="O124" s="45">
        <f t="shared" ref="O124:O153" si="47">F124*K124/10000</f>
        <v>3366900.5729999999</v>
      </c>
      <c r="P124" s="45">
        <f t="shared" ref="P124:P153" si="48">F124*L124/10000</f>
        <v>561150.09550000005</v>
      </c>
      <c r="Q124" s="45">
        <f t="shared" ref="Q124:Q153" si="49">F124*M124/10000</f>
        <v>1099854.1871799997</v>
      </c>
      <c r="R124" s="45">
        <f t="shared" ref="R124:R153" si="50">F124*N124/10000</f>
        <v>1223307.2081900006</v>
      </c>
      <c r="S124" s="45">
        <f t="shared" ref="S124:S153" si="51">SUM(O124:R124)</f>
        <v>6251212.0638699997</v>
      </c>
      <c r="T124" s="45">
        <f t="shared" ref="T124:T153" si="52">F124*G124/10000</f>
        <v>6251212.0638700007</v>
      </c>
      <c r="U124" s="45">
        <f t="shared" si="21"/>
        <v>761.16459935961291</v>
      </c>
      <c r="W124" s="7"/>
    </row>
    <row r="125" spans="1:24" ht="13" x14ac:dyDescent="0.15">
      <c r="A125" s="7" t="s">
        <v>614</v>
      </c>
      <c r="B125" s="60" t="s">
        <v>57</v>
      </c>
      <c r="C125" s="61">
        <v>45.1</v>
      </c>
      <c r="D125" s="60" t="s">
        <v>57</v>
      </c>
      <c r="E125" s="62">
        <v>699363</v>
      </c>
      <c r="F125" s="62">
        <v>623876290</v>
      </c>
      <c r="G125" s="61">
        <v>50.5</v>
      </c>
      <c r="H125" s="61">
        <v>892.06299999999999</v>
      </c>
      <c r="I125" s="7">
        <f t="shared" si="44"/>
        <v>5.3999999999999986</v>
      </c>
      <c r="J125" s="7" t="s">
        <v>566</v>
      </c>
      <c r="K125" s="7">
        <v>30</v>
      </c>
      <c r="L125" s="7">
        <v>5</v>
      </c>
      <c r="M125" s="7">
        <f t="shared" si="45"/>
        <v>10.100000000000001</v>
      </c>
      <c r="N125" s="7">
        <f t="shared" si="46"/>
        <v>5.3999999999999986</v>
      </c>
      <c r="O125" s="45">
        <f t="shared" si="47"/>
        <v>1871628.87</v>
      </c>
      <c r="P125" s="45">
        <f t="shared" si="48"/>
        <v>311938.14500000002</v>
      </c>
      <c r="Q125" s="45">
        <f t="shared" si="49"/>
        <v>630115.05290000013</v>
      </c>
      <c r="R125" s="45">
        <f t="shared" si="50"/>
        <v>336893.19659999991</v>
      </c>
      <c r="S125" s="45">
        <f t="shared" si="51"/>
        <v>3150575.2645</v>
      </c>
      <c r="T125" s="45">
        <f t="shared" si="52"/>
        <v>3150575.2645</v>
      </c>
      <c r="U125" s="45">
        <f t="shared" si="21"/>
        <v>377.6562827961701</v>
      </c>
      <c r="W125" s="7"/>
    </row>
    <row r="126" spans="1:24" ht="13" x14ac:dyDescent="0.15">
      <c r="A126" s="7" t="s">
        <v>614</v>
      </c>
      <c r="B126" s="60" t="s">
        <v>94</v>
      </c>
      <c r="C126" s="61">
        <v>44.6</v>
      </c>
      <c r="D126" s="60" t="s">
        <v>94</v>
      </c>
      <c r="E126" s="62">
        <v>703728</v>
      </c>
      <c r="F126" s="62">
        <v>1232616773</v>
      </c>
      <c r="G126" s="61">
        <v>75.599999999999994</v>
      </c>
      <c r="H126" s="63">
        <v>1751.5540000000001</v>
      </c>
      <c r="I126" s="7">
        <f t="shared" si="44"/>
        <v>30.999999999999993</v>
      </c>
      <c r="J126" s="7" t="s">
        <v>566</v>
      </c>
      <c r="K126" s="7">
        <v>30</v>
      </c>
      <c r="L126" s="7">
        <v>5</v>
      </c>
      <c r="M126" s="7">
        <f t="shared" si="45"/>
        <v>9.6000000000000014</v>
      </c>
      <c r="N126" s="7">
        <f t="shared" si="46"/>
        <v>30.999999999999993</v>
      </c>
      <c r="O126" s="45">
        <f t="shared" si="47"/>
        <v>3697850.3190000001</v>
      </c>
      <c r="P126" s="45">
        <f t="shared" si="48"/>
        <v>616308.38650000002</v>
      </c>
      <c r="Q126" s="45">
        <f t="shared" si="49"/>
        <v>1183312.1020800001</v>
      </c>
      <c r="R126" s="45">
        <f t="shared" si="50"/>
        <v>3821111.9962999993</v>
      </c>
      <c r="S126" s="45">
        <f t="shared" si="51"/>
        <v>9318582.8038799986</v>
      </c>
      <c r="T126" s="45">
        <f t="shared" si="52"/>
        <v>9318582.8038799986</v>
      </c>
      <c r="U126" s="45">
        <f t="shared" si="21"/>
        <v>2181.5553481651145</v>
      </c>
      <c r="W126" s="7"/>
    </row>
    <row r="127" spans="1:24" ht="13" x14ac:dyDescent="0.15">
      <c r="A127" s="7" t="s">
        <v>614</v>
      </c>
      <c r="B127" s="60" t="s">
        <v>82</v>
      </c>
      <c r="C127" s="61">
        <v>44.2</v>
      </c>
      <c r="D127" s="60" t="s">
        <v>82</v>
      </c>
      <c r="E127" s="62">
        <v>709609</v>
      </c>
      <c r="F127" s="62">
        <v>2586159224</v>
      </c>
      <c r="G127" s="61">
        <v>51.4</v>
      </c>
      <c r="H127" s="63">
        <v>3644.4859999999999</v>
      </c>
      <c r="I127" s="7">
        <f t="shared" si="44"/>
        <v>7.1999999999999957</v>
      </c>
      <c r="J127" s="7" t="s">
        <v>566</v>
      </c>
      <c r="K127" s="7">
        <v>30</v>
      </c>
      <c r="L127" s="7">
        <v>5</v>
      </c>
      <c r="M127" s="7">
        <f t="shared" si="45"/>
        <v>9.2000000000000028</v>
      </c>
      <c r="N127" s="7">
        <f t="shared" si="46"/>
        <v>7.1999999999999957</v>
      </c>
      <c r="O127" s="45">
        <f t="shared" si="47"/>
        <v>7758477.6720000003</v>
      </c>
      <c r="P127" s="45">
        <f t="shared" si="48"/>
        <v>1293079.612</v>
      </c>
      <c r="Q127" s="45">
        <f t="shared" si="49"/>
        <v>2379266.4860800006</v>
      </c>
      <c r="R127" s="45">
        <f t="shared" si="50"/>
        <v>1862034.6412799987</v>
      </c>
      <c r="S127" s="45">
        <f t="shared" si="51"/>
        <v>13292858.411359999</v>
      </c>
      <c r="T127" s="45">
        <f t="shared" si="52"/>
        <v>13292858.411359999</v>
      </c>
      <c r="U127" s="45">
        <f t="shared" si="21"/>
        <v>510.91831366069147</v>
      </c>
      <c r="W127" s="7"/>
    </row>
    <row r="128" spans="1:24" ht="13" x14ac:dyDescent="0.15">
      <c r="A128" s="7" t="s">
        <v>614</v>
      </c>
      <c r="B128" s="60" t="s">
        <v>95</v>
      </c>
      <c r="C128" s="61">
        <v>45.4</v>
      </c>
      <c r="D128" s="60" t="s">
        <v>95</v>
      </c>
      <c r="E128" s="62">
        <v>717065</v>
      </c>
      <c r="F128" s="62">
        <v>470259863</v>
      </c>
      <c r="G128" s="61">
        <v>59.4</v>
      </c>
      <c r="H128" s="61">
        <v>655.81200000000001</v>
      </c>
      <c r="I128" s="7">
        <f t="shared" si="44"/>
        <v>14</v>
      </c>
      <c r="J128" s="7" t="s">
        <v>566</v>
      </c>
      <c r="K128" s="7">
        <v>30</v>
      </c>
      <c r="L128" s="7">
        <v>5</v>
      </c>
      <c r="M128" s="7">
        <f t="shared" si="45"/>
        <v>10.399999999999999</v>
      </c>
      <c r="N128" s="7">
        <f t="shared" si="46"/>
        <v>14</v>
      </c>
      <c r="O128" s="45">
        <f t="shared" si="47"/>
        <v>1410779.5889999999</v>
      </c>
      <c r="P128" s="45">
        <f t="shared" si="48"/>
        <v>235129.93150000001</v>
      </c>
      <c r="Q128" s="45">
        <f t="shared" si="49"/>
        <v>489070.25751999987</v>
      </c>
      <c r="R128" s="45">
        <f t="shared" si="50"/>
        <v>658363.80819999997</v>
      </c>
      <c r="S128" s="45">
        <f t="shared" si="51"/>
        <v>2793343.5862199995</v>
      </c>
      <c r="T128" s="45">
        <f t="shared" si="52"/>
        <v>2793343.5862199999</v>
      </c>
      <c r="U128" s="45">
        <f t="shared" si="21"/>
        <v>1003.8910666471488</v>
      </c>
      <c r="W128" s="7"/>
    </row>
    <row r="129" spans="1:23" ht="13" x14ac:dyDescent="0.15">
      <c r="A129" s="7" t="s">
        <v>614</v>
      </c>
      <c r="B129" s="60" t="s">
        <v>67</v>
      </c>
      <c r="C129" s="61">
        <v>43.4</v>
      </c>
      <c r="D129" s="60" t="s">
        <v>67</v>
      </c>
      <c r="E129" s="62">
        <v>722873</v>
      </c>
      <c r="F129" s="62">
        <v>1582768402</v>
      </c>
      <c r="G129" s="61">
        <v>96.9</v>
      </c>
      <c r="H129" s="63">
        <v>2189.5520000000001</v>
      </c>
      <c r="I129" s="7">
        <f t="shared" si="44"/>
        <v>53.500000000000007</v>
      </c>
      <c r="J129" s="7" t="s">
        <v>566</v>
      </c>
      <c r="K129" s="7">
        <v>30</v>
      </c>
      <c r="L129" s="7">
        <v>5</v>
      </c>
      <c r="M129" s="7">
        <f t="shared" si="45"/>
        <v>8.3999999999999986</v>
      </c>
      <c r="N129" s="7">
        <f t="shared" si="46"/>
        <v>53.500000000000007</v>
      </c>
      <c r="O129" s="45">
        <f t="shared" si="47"/>
        <v>4748305.2060000002</v>
      </c>
      <c r="P129" s="45">
        <f t="shared" si="48"/>
        <v>791384.201</v>
      </c>
      <c r="Q129" s="45">
        <f t="shared" si="49"/>
        <v>1329525.4576799998</v>
      </c>
      <c r="R129" s="45">
        <f t="shared" si="50"/>
        <v>8467810.9507000018</v>
      </c>
      <c r="S129" s="45">
        <f t="shared" si="51"/>
        <v>15337025.815380003</v>
      </c>
      <c r="T129" s="45">
        <f t="shared" si="52"/>
        <v>15337025.815380001</v>
      </c>
      <c r="U129" s="45">
        <f t="shared" si="21"/>
        <v>3867.3714763111366</v>
      </c>
      <c r="W129" s="7"/>
    </row>
    <row r="130" spans="1:23" ht="13" x14ac:dyDescent="0.15">
      <c r="A130" s="7" t="s">
        <v>614</v>
      </c>
      <c r="B130" s="60" t="s">
        <v>123</v>
      </c>
      <c r="C130" s="61">
        <v>44.8</v>
      </c>
      <c r="D130" s="60" t="s">
        <v>123</v>
      </c>
      <c r="E130" s="62">
        <v>729215</v>
      </c>
      <c r="F130" s="62">
        <v>1699523709</v>
      </c>
      <c r="G130" s="61">
        <v>64.3</v>
      </c>
      <c r="H130" s="63">
        <v>2330.6219999999998</v>
      </c>
      <c r="I130" s="7">
        <f t="shared" si="44"/>
        <v>19.5</v>
      </c>
      <c r="J130" s="7" t="s">
        <v>566</v>
      </c>
      <c r="K130" s="7">
        <v>30</v>
      </c>
      <c r="L130" s="7">
        <v>5</v>
      </c>
      <c r="M130" s="7">
        <f t="shared" si="45"/>
        <v>9.7999999999999972</v>
      </c>
      <c r="N130" s="7">
        <f t="shared" si="46"/>
        <v>19.5</v>
      </c>
      <c r="O130" s="45">
        <f t="shared" si="47"/>
        <v>5098571.1270000003</v>
      </c>
      <c r="P130" s="45">
        <f t="shared" si="48"/>
        <v>849761.85450000002</v>
      </c>
      <c r="Q130" s="45">
        <f t="shared" si="49"/>
        <v>1665533.2348199994</v>
      </c>
      <c r="R130" s="45">
        <f t="shared" si="50"/>
        <v>3314071.2325499998</v>
      </c>
      <c r="S130" s="45">
        <f t="shared" si="51"/>
        <v>10927937.448869999</v>
      </c>
      <c r="T130" s="45">
        <f t="shared" si="52"/>
        <v>10927937.448869999</v>
      </c>
      <c r="U130" s="45">
        <f t="shared" si="21"/>
        <v>1421.9685699997683</v>
      </c>
      <c r="W130" s="7"/>
    </row>
    <row r="131" spans="1:23" ht="13" x14ac:dyDescent="0.15">
      <c r="A131" s="7" t="s">
        <v>614</v>
      </c>
      <c r="B131" s="60" t="s">
        <v>78</v>
      </c>
      <c r="C131" s="61">
        <v>44.2</v>
      </c>
      <c r="D131" s="60" t="s">
        <v>78</v>
      </c>
      <c r="E131" s="62">
        <v>739558</v>
      </c>
      <c r="F131" s="62">
        <v>933487413</v>
      </c>
      <c r="G131" s="61">
        <v>85.3</v>
      </c>
      <c r="H131" s="63">
        <v>1262.2239999999999</v>
      </c>
      <c r="I131" s="7">
        <f t="shared" si="44"/>
        <v>41.099999999999994</v>
      </c>
      <c r="J131" s="7" t="s">
        <v>566</v>
      </c>
      <c r="K131" s="7">
        <v>30</v>
      </c>
      <c r="L131" s="7">
        <v>5</v>
      </c>
      <c r="M131" s="7">
        <f t="shared" si="45"/>
        <v>9.2000000000000028</v>
      </c>
      <c r="N131" s="7">
        <f t="shared" si="46"/>
        <v>41.099999999999994</v>
      </c>
      <c r="O131" s="45">
        <f t="shared" si="47"/>
        <v>2800462.2390000001</v>
      </c>
      <c r="P131" s="45">
        <f t="shared" si="48"/>
        <v>466743.70649999997</v>
      </c>
      <c r="Q131" s="45">
        <f t="shared" si="49"/>
        <v>858808.4199600002</v>
      </c>
      <c r="R131" s="45">
        <f t="shared" si="50"/>
        <v>3836633.2674299995</v>
      </c>
      <c r="S131" s="45">
        <f t="shared" si="51"/>
        <v>7962647.6328899991</v>
      </c>
      <c r="T131" s="45">
        <f t="shared" si="52"/>
        <v>7962647.6328899991</v>
      </c>
      <c r="U131" s="45">
        <f t="shared" ref="U131:U182" si="53">R131/H131</f>
        <v>3039.58193429217</v>
      </c>
      <c r="W131" s="7"/>
    </row>
    <row r="132" spans="1:23" ht="13" x14ac:dyDescent="0.15">
      <c r="A132" s="7" t="s">
        <v>614</v>
      </c>
      <c r="B132" s="60" t="s">
        <v>36</v>
      </c>
      <c r="C132" s="61">
        <v>45.1</v>
      </c>
      <c r="D132" s="60" t="s">
        <v>36</v>
      </c>
      <c r="E132" s="62">
        <v>743340</v>
      </c>
      <c r="F132" s="62">
        <v>1732028365</v>
      </c>
      <c r="G132" s="61">
        <v>58.2</v>
      </c>
      <c r="H132" s="63">
        <v>2330.0619999999999</v>
      </c>
      <c r="I132" s="7">
        <f t="shared" si="44"/>
        <v>13.100000000000001</v>
      </c>
      <c r="J132" s="7" t="s">
        <v>566</v>
      </c>
      <c r="K132" s="7">
        <v>30</v>
      </c>
      <c r="L132" s="7">
        <v>5</v>
      </c>
      <c r="M132" s="7">
        <f t="shared" si="45"/>
        <v>10.100000000000001</v>
      </c>
      <c r="N132" s="7">
        <f t="shared" si="46"/>
        <v>13.100000000000001</v>
      </c>
      <c r="O132" s="45">
        <f t="shared" si="47"/>
        <v>5196085.0949999997</v>
      </c>
      <c r="P132" s="45">
        <f t="shared" si="48"/>
        <v>866014.1825</v>
      </c>
      <c r="Q132" s="45">
        <f t="shared" si="49"/>
        <v>1749348.6486500003</v>
      </c>
      <c r="R132" s="45">
        <f t="shared" si="50"/>
        <v>2268957.1581500005</v>
      </c>
      <c r="S132" s="45">
        <f t="shared" si="51"/>
        <v>10080405.0843</v>
      </c>
      <c r="T132" s="45">
        <f t="shared" si="52"/>
        <v>10080405.0843</v>
      </c>
      <c r="U132" s="45">
        <f t="shared" si="53"/>
        <v>973.77544380793324</v>
      </c>
      <c r="W132" s="7"/>
    </row>
    <row r="133" spans="1:23" ht="13" x14ac:dyDescent="0.15">
      <c r="A133" s="7" t="s">
        <v>614</v>
      </c>
      <c r="B133" s="60" t="s">
        <v>87</v>
      </c>
      <c r="C133" s="61">
        <v>44.7</v>
      </c>
      <c r="D133" s="60" t="s">
        <v>87</v>
      </c>
      <c r="E133" s="62">
        <v>745173</v>
      </c>
      <c r="F133" s="62">
        <v>9719676459</v>
      </c>
      <c r="G133" s="61">
        <v>69.900000000000006</v>
      </c>
      <c r="H133" s="63">
        <v>13043.513999999999</v>
      </c>
      <c r="I133" s="7">
        <f t="shared" si="44"/>
        <v>25.200000000000003</v>
      </c>
      <c r="J133" s="7" t="s">
        <v>566</v>
      </c>
      <c r="K133" s="7">
        <v>30</v>
      </c>
      <c r="L133" s="7">
        <v>5</v>
      </c>
      <c r="M133" s="7">
        <f t="shared" si="45"/>
        <v>9.7000000000000028</v>
      </c>
      <c r="N133" s="7">
        <f t="shared" si="46"/>
        <v>25.200000000000003</v>
      </c>
      <c r="O133" s="45">
        <f t="shared" si="47"/>
        <v>29159029.377</v>
      </c>
      <c r="P133" s="45">
        <f t="shared" si="48"/>
        <v>4859838.2295000004</v>
      </c>
      <c r="Q133" s="45">
        <f t="shared" si="49"/>
        <v>9428086.1652300041</v>
      </c>
      <c r="R133" s="45">
        <f t="shared" si="50"/>
        <v>24493584.676680002</v>
      </c>
      <c r="S133" s="45">
        <f t="shared" si="51"/>
        <v>67940538.448410004</v>
      </c>
      <c r="T133" s="45">
        <f t="shared" si="52"/>
        <v>67940538.448410004</v>
      </c>
      <c r="U133" s="45">
        <f t="shared" si="53"/>
        <v>1877.8363466072105</v>
      </c>
      <c r="W133" s="7"/>
    </row>
    <row r="134" spans="1:23" ht="13" x14ac:dyDescent="0.15">
      <c r="A134" s="7" t="s">
        <v>614</v>
      </c>
      <c r="B134" s="60" t="s">
        <v>169</v>
      </c>
      <c r="C134" s="61">
        <v>44.5</v>
      </c>
      <c r="D134" s="60" t="s">
        <v>169</v>
      </c>
      <c r="E134" s="62">
        <v>748690</v>
      </c>
      <c r="F134" s="62">
        <v>2218831215</v>
      </c>
      <c r="G134" s="61">
        <v>62.7</v>
      </c>
      <c r="H134" s="63">
        <v>2963.6179999999999</v>
      </c>
      <c r="I134" s="7">
        <f t="shared" si="44"/>
        <v>18.200000000000003</v>
      </c>
      <c r="J134" s="7" t="s">
        <v>566</v>
      </c>
      <c r="K134" s="7">
        <v>30</v>
      </c>
      <c r="L134" s="7">
        <v>5</v>
      </c>
      <c r="M134" s="7">
        <f t="shared" si="45"/>
        <v>9.5</v>
      </c>
      <c r="N134" s="7">
        <f t="shared" si="46"/>
        <v>18.200000000000003</v>
      </c>
      <c r="O134" s="45">
        <f t="shared" si="47"/>
        <v>6656493.6449999996</v>
      </c>
      <c r="P134" s="45">
        <f t="shared" si="48"/>
        <v>1109415.6074999999</v>
      </c>
      <c r="Q134" s="45">
        <f t="shared" si="49"/>
        <v>2107889.6542500001</v>
      </c>
      <c r="R134" s="45">
        <f t="shared" si="50"/>
        <v>4038272.8113000006</v>
      </c>
      <c r="S134" s="45">
        <f t="shared" si="51"/>
        <v>13912071.718049999</v>
      </c>
      <c r="T134" s="45">
        <f t="shared" si="52"/>
        <v>13912071.718049999</v>
      </c>
      <c r="U134" s="45">
        <f t="shared" si="53"/>
        <v>1362.6158335183552</v>
      </c>
      <c r="W134" s="7"/>
    </row>
    <row r="135" spans="1:23" ht="13" x14ac:dyDescent="0.15">
      <c r="A135" s="7" t="s">
        <v>614</v>
      </c>
      <c r="B135" s="60" t="s">
        <v>155</v>
      </c>
      <c r="C135" s="61">
        <v>44.4</v>
      </c>
      <c r="D135" s="60" t="s">
        <v>155</v>
      </c>
      <c r="E135" s="62">
        <v>751556</v>
      </c>
      <c r="F135" s="62">
        <v>5125013994</v>
      </c>
      <c r="G135" s="61">
        <v>56.5</v>
      </c>
      <c r="H135" s="63">
        <v>6819.2039999999997</v>
      </c>
      <c r="I135" s="7">
        <f t="shared" si="44"/>
        <v>12.100000000000001</v>
      </c>
      <c r="J135" s="7" t="s">
        <v>566</v>
      </c>
      <c r="K135" s="7">
        <v>30</v>
      </c>
      <c r="L135" s="7">
        <v>5</v>
      </c>
      <c r="M135" s="7">
        <f t="shared" si="45"/>
        <v>9.3999999999999986</v>
      </c>
      <c r="N135" s="7">
        <f t="shared" si="46"/>
        <v>12.100000000000001</v>
      </c>
      <c r="O135" s="45">
        <f t="shared" si="47"/>
        <v>15375041.982000001</v>
      </c>
      <c r="P135" s="45">
        <f t="shared" si="48"/>
        <v>2562506.997</v>
      </c>
      <c r="Q135" s="45">
        <f t="shared" si="49"/>
        <v>4817513.1543599991</v>
      </c>
      <c r="R135" s="45">
        <f t="shared" si="50"/>
        <v>6201266.932740001</v>
      </c>
      <c r="S135" s="45">
        <f t="shared" si="51"/>
        <v>28956329.066100001</v>
      </c>
      <c r="T135" s="45">
        <f t="shared" si="52"/>
        <v>28956329.066100001</v>
      </c>
      <c r="U135" s="45">
        <f t="shared" si="53"/>
        <v>909.38281546350595</v>
      </c>
      <c r="W135" s="7"/>
    </row>
    <row r="136" spans="1:23" ht="13" x14ac:dyDescent="0.15">
      <c r="A136" s="7" t="s">
        <v>614</v>
      </c>
      <c r="B136" s="60" t="s">
        <v>32</v>
      </c>
      <c r="C136" s="61">
        <v>44.8</v>
      </c>
      <c r="D136" s="60" t="s">
        <v>32</v>
      </c>
      <c r="E136" s="62">
        <v>760873</v>
      </c>
      <c r="F136" s="62">
        <v>1946319070</v>
      </c>
      <c r="G136" s="61">
        <v>79.599999999999994</v>
      </c>
      <c r="H136" s="63">
        <v>2558.009</v>
      </c>
      <c r="I136" s="7">
        <f t="shared" si="44"/>
        <v>34.799999999999997</v>
      </c>
      <c r="J136" s="7" t="s">
        <v>566</v>
      </c>
      <c r="K136" s="7">
        <v>30</v>
      </c>
      <c r="L136" s="7">
        <v>5</v>
      </c>
      <c r="M136" s="7">
        <f t="shared" si="45"/>
        <v>9.7999999999999972</v>
      </c>
      <c r="N136" s="7">
        <f t="shared" si="46"/>
        <v>34.799999999999997</v>
      </c>
      <c r="O136" s="45">
        <f t="shared" si="47"/>
        <v>5838957.21</v>
      </c>
      <c r="P136" s="45">
        <f t="shared" si="48"/>
        <v>973159.53500000003</v>
      </c>
      <c r="Q136" s="45">
        <f t="shared" si="49"/>
        <v>1907392.6885999995</v>
      </c>
      <c r="R136" s="45">
        <f t="shared" si="50"/>
        <v>6773190.3635999989</v>
      </c>
      <c r="S136" s="45">
        <f t="shared" si="51"/>
        <v>15492699.797199998</v>
      </c>
      <c r="T136" s="45">
        <f t="shared" si="52"/>
        <v>15492699.7972</v>
      </c>
      <c r="U136" s="45">
        <f t="shared" si="53"/>
        <v>2647.8367994795949</v>
      </c>
      <c r="W136" s="7"/>
    </row>
    <row r="137" spans="1:23" ht="13" x14ac:dyDescent="0.15">
      <c r="A137" s="7" t="s">
        <v>614</v>
      </c>
      <c r="B137" s="60" t="s">
        <v>49</v>
      </c>
      <c r="C137" s="61">
        <v>44.7</v>
      </c>
      <c r="D137" s="60" t="s">
        <v>49</v>
      </c>
      <c r="E137" s="62">
        <v>761183</v>
      </c>
      <c r="F137" s="62">
        <v>5736480513</v>
      </c>
      <c r="G137" s="61">
        <v>49.8</v>
      </c>
      <c r="H137" s="63">
        <v>7536.27</v>
      </c>
      <c r="I137" s="7">
        <f t="shared" si="44"/>
        <v>5.0999999999999943</v>
      </c>
      <c r="J137" s="7" t="s">
        <v>566</v>
      </c>
      <c r="K137" s="7">
        <v>30</v>
      </c>
      <c r="L137" s="7">
        <v>5</v>
      </c>
      <c r="M137" s="7">
        <f t="shared" si="45"/>
        <v>9.7000000000000028</v>
      </c>
      <c r="N137" s="7">
        <f t="shared" si="46"/>
        <v>5.0999999999999943</v>
      </c>
      <c r="O137" s="45">
        <f t="shared" si="47"/>
        <v>17209441.539000001</v>
      </c>
      <c r="P137" s="45">
        <f t="shared" si="48"/>
        <v>2868240.2565000001</v>
      </c>
      <c r="Q137" s="45">
        <f t="shared" si="49"/>
        <v>5564386.0976100015</v>
      </c>
      <c r="R137" s="45">
        <f t="shared" si="50"/>
        <v>2925605.0616299971</v>
      </c>
      <c r="S137" s="45">
        <f t="shared" si="51"/>
        <v>28567672.954739999</v>
      </c>
      <c r="T137" s="45">
        <f t="shared" si="52"/>
        <v>28567672.954739995</v>
      </c>
      <c r="U137" s="45">
        <f t="shared" si="53"/>
        <v>388.20332361101674</v>
      </c>
      <c r="W137" s="7"/>
    </row>
    <row r="138" spans="1:23" ht="13" x14ac:dyDescent="0.15">
      <c r="A138" s="7" t="s">
        <v>614</v>
      </c>
      <c r="B138" s="60" t="s">
        <v>130</v>
      </c>
      <c r="C138" s="61">
        <v>45</v>
      </c>
      <c r="D138" s="60" t="s">
        <v>130</v>
      </c>
      <c r="E138" s="62">
        <v>764281</v>
      </c>
      <c r="F138" s="62">
        <v>1838658702</v>
      </c>
      <c r="G138" s="61">
        <v>75.5</v>
      </c>
      <c r="H138" s="63">
        <v>2405.7359999999999</v>
      </c>
      <c r="I138" s="7">
        <f t="shared" si="44"/>
        <v>30.5</v>
      </c>
      <c r="J138" s="7" t="s">
        <v>566</v>
      </c>
      <c r="K138" s="7">
        <v>30</v>
      </c>
      <c r="L138" s="7">
        <v>5</v>
      </c>
      <c r="M138" s="7">
        <f t="shared" si="45"/>
        <v>10</v>
      </c>
      <c r="N138" s="7">
        <f t="shared" si="46"/>
        <v>30.5</v>
      </c>
      <c r="O138" s="45">
        <f t="shared" si="47"/>
        <v>5515976.1059999997</v>
      </c>
      <c r="P138" s="45">
        <f t="shared" si="48"/>
        <v>919329.35100000002</v>
      </c>
      <c r="Q138" s="45">
        <f t="shared" si="49"/>
        <v>1838658.702</v>
      </c>
      <c r="R138" s="45">
        <f t="shared" si="50"/>
        <v>5607909.0411</v>
      </c>
      <c r="S138" s="45">
        <f t="shared" si="51"/>
        <v>13881873.200100001</v>
      </c>
      <c r="T138" s="45">
        <f t="shared" si="52"/>
        <v>13881873.200099999</v>
      </c>
      <c r="U138" s="45">
        <f t="shared" si="53"/>
        <v>2331.0575396053432</v>
      </c>
      <c r="W138" s="7"/>
    </row>
    <row r="139" spans="1:23" ht="13" x14ac:dyDescent="0.15">
      <c r="A139" s="7" t="s">
        <v>614</v>
      </c>
      <c r="B139" s="60" t="s">
        <v>173</v>
      </c>
      <c r="C139" s="61">
        <v>44.4</v>
      </c>
      <c r="D139" s="60" t="s">
        <v>173</v>
      </c>
      <c r="E139" s="62">
        <v>769100</v>
      </c>
      <c r="F139" s="62">
        <v>791657319</v>
      </c>
      <c r="G139" s="61">
        <v>76.8</v>
      </c>
      <c r="H139" s="63">
        <v>1029.33</v>
      </c>
      <c r="I139" s="7">
        <f t="shared" si="44"/>
        <v>32.4</v>
      </c>
      <c r="J139" s="7" t="s">
        <v>566</v>
      </c>
      <c r="K139" s="7">
        <v>30</v>
      </c>
      <c r="L139" s="7">
        <v>5</v>
      </c>
      <c r="M139" s="7">
        <f t="shared" si="45"/>
        <v>9.3999999999999986</v>
      </c>
      <c r="N139" s="7">
        <f t="shared" si="46"/>
        <v>32.4</v>
      </c>
      <c r="O139" s="45">
        <f t="shared" si="47"/>
        <v>2374971.9569999999</v>
      </c>
      <c r="P139" s="45">
        <f t="shared" si="48"/>
        <v>395828.65950000001</v>
      </c>
      <c r="Q139" s="45">
        <f t="shared" si="49"/>
        <v>744157.87985999987</v>
      </c>
      <c r="R139" s="45">
        <f t="shared" si="50"/>
        <v>2564969.7135600001</v>
      </c>
      <c r="S139" s="45">
        <f t="shared" si="51"/>
        <v>6079928.2099200003</v>
      </c>
      <c r="T139" s="45">
        <f t="shared" si="52"/>
        <v>6079928.2099199994</v>
      </c>
      <c r="U139" s="45">
        <f t="shared" si="53"/>
        <v>2491.882791291423</v>
      </c>
      <c r="W139" s="7"/>
    </row>
    <row r="140" spans="1:23" ht="13" x14ac:dyDescent="0.15">
      <c r="A140" s="7" t="s">
        <v>614</v>
      </c>
      <c r="B140" s="60" t="s">
        <v>17</v>
      </c>
      <c r="C140" s="61">
        <v>43.8</v>
      </c>
      <c r="D140" s="60" t="s">
        <v>17</v>
      </c>
      <c r="E140" s="62">
        <v>771475</v>
      </c>
      <c r="F140" s="62">
        <v>2543027839</v>
      </c>
      <c r="G140" s="61">
        <v>64.400000000000006</v>
      </c>
      <c r="H140" s="63">
        <v>3296.3209999999999</v>
      </c>
      <c r="I140" s="7">
        <f t="shared" si="44"/>
        <v>20.600000000000009</v>
      </c>
      <c r="J140" s="7" t="s">
        <v>566</v>
      </c>
      <c r="K140" s="7">
        <v>30</v>
      </c>
      <c r="L140" s="7">
        <v>5</v>
      </c>
      <c r="M140" s="7">
        <f t="shared" si="45"/>
        <v>8.7999999999999972</v>
      </c>
      <c r="N140" s="7">
        <f t="shared" si="46"/>
        <v>20.600000000000009</v>
      </c>
      <c r="O140" s="45">
        <f t="shared" si="47"/>
        <v>7629083.517</v>
      </c>
      <c r="P140" s="45">
        <f t="shared" si="48"/>
        <v>1271513.9195000001</v>
      </c>
      <c r="Q140" s="45">
        <f t="shared" si="49"/>
        <v>2237864.4983199993</v>
      </c>
      <c r="R140" s="45">
        <f t="shared" si="50"/>
        <v>5238637.3483400028</v>
      </c>
      <c r="S140" s="45">
        <f t="shared" si="51"/>
        <v>16377099.283160003</v>
      </c>
      <c r="T140" s="45">
        <f t="shared" si="52"/>
        <v>16377099.283160001</v>
      </c>
      <c r="U140" s="45">
        <f t="shared" si="53"/>
        <v>1589.2376222886069</v>
      </c>
      <c r="W140" s="7"/>
    </row>
    <row r="141" spans="1:23" ht="13" x14ac:dyDescent="0.15">
      <c r="A141" s="7" t="s">
        <v>614</v>
      </c>
      <c r="B141" s="60" t="s">
        <v>38</v>
      </c>
      <c r="C141" s="61">
        <v>43.1</v>
      </c>
      <c r="D141" s="60" t="s">
        <v>38</v>
      </c>
      <c r="E141" s="62">
        <v>780928</v>
      </c>
      <c r="F141" s="62">
        <v>373779235</v>
      </c>
      <c r="G141" s="61">
        <v>79</v>
      </c>
      <c r="H141" s="61">
        <v>478.63499999999999</v>
      </c>
      <c r="I141" s="7">
        <f t="shared" si="44"/>
        <v>35.9</v>
      </c>
      <c r="J141" s="7" t="s">
        <v>566</v>
      </c>
      <c r="K141" s="7">
        <v>30</v>
      </c>
      <c r="L141" s="7">
        <v>5</v>
      </c>
      <c r="M141" s="7">
        <f t="shared" si="45"/>
        <v>8.1000000000000014</v>
      </c>
      <c r="N141" s="7">
        <f t="shared" si="46"/>
        <v>35.9</v>
      </c>
      <c r="O141" s="45">
        <f t="shared" si="47"/>
        <v>1121337.7050000001</v>
      </c>
      <c r="P141" s="45">
        <f t="shared" si="48"/>
        <v>186889.61749999999</v>
      </c>
      <c r="Q141" s="45">
        <f t="shared" si="49"/>
        <v>302761.18035000004</v>
      </c>
      <c r="R141" s="45">
        <f t="shared" si="50"/>
        <v>1341867.45365</v>
      </c>
      <c r="S141" s="45">
        <f t="shared" si="51"/>
        <v>2952855.9565000003</v>
      </c>
      <c r="T141" s="45">
        <f t="shared" si="52"/>
        <v>2952855.9564999999</v>
      </c>
      <c r="U141" s="45">
        <f t="shared" si="53"/>
        <v>2803.5297327817648</v>
      </c>
      <c r="W141" s="7"/>
    </row>
    <row r="142" spans="1:23" ht="13" x14ac:dyDescent="0.15">
      <c r="A142" s="7" t="s">
        <v>614</v>
      </c>
      <c r="B142" s="60" t="s">
        <v>120</v>
      </c>
      <c r="C142" s="61">
        <v>44.4</v>
      </c>
      <c r="D142" s="60" t="s">
        <v>120</v>
      </c>
      <c r="E142" s="62">
        <v>784916</v>
      </c>
      <c r="F142" s="62">
        <v>2232120894</v>
      </c>
      <c r="G142" s="61">
        <v>67.599999999999994</v>
      </c>
      <c r="H142" s="63">
        <v>2843.7710000000002</v>
      </c>
      <c r="I142" s="7">
        <f t="shared" si="44"/>
        <v>23.199999999999996</v>
      </c>
      <c r="J142" s="7" t="s">
        <v>566</v>
      </c>
      <c r="K142" s="7">
        <v>30</v>
      </c>
      <c r="L142" s="7">
        <v>5</v>
      </c>
      <c r="M142" s="7">
        <f t="shared" si="45"/>
        <v>9.3999999999999986</v>
      </c>
      <c r="N142" s="7">
        <f t="shared" si="46"/>
        <v>23.199999999999996</v>
      </c>
      <c r="O142" s="45">
        <f t="shared" si="47"/>
        <v>6696362.682</v>
      </c>
      <c r="P142" s="45">
        <f t="shared" si="48"/>
        <v>1116060.4469999999</v>
      </c>
      <c r="Q142" s="45">
        <f t="shared" si="49"/>
        <v>2098193.6403600001</v>
      </c>
      <c r="R142" s="45">
        <f t="shared" si="50"/>
        <v>5178520.4740799991</v>
      </c>
      <c r="S142" s="45">
        <f t="shared" si="51"/>
        <v>15089137.243439998</v>
      </c>
      <c r="T142" s="45">
        <f t="shared" si="52"/>
        <v>15089137.243439998</v>
      </c>
      <c r="U142" s="45">
        <f t="shared" si="53"/>
        <v>1821.0047412678443</v>
      </c>
      <c r="W142" s="7"/>
    </row>
    <row r="143" spans="1:23" ht="13" x14ac:dyDescent="0.15">
      <c r="A143" s="7" t="s">
        <v>614</v>
      </c>
      <c r="B143" s="60" t="s">
        <v>59</v>
      </c>
      <c r="C143" s="61">
        <v>44.2</v>
      </c>
      <c r="D143" s="60" t="s">
        <v>59</v>
      </c>
      <c r="E143" s="62">
        <v>798244</v>
      </c>
      <c r="F143" s="62">
        <v>7933604988</v>
      </c>
      <c r="G143" s="61">
        <v>74.400000000000006</v>
      </c>
      <c r="H143" s="63">
        <v>9938.8189999999995</v>
      </c>
      <c r="I143" s="7">
        <f t="shared" si="44"/>
        <v>30.200000000000003</v>
      </c>
      <c r="J143" s="7" t="s">
        <v>566</v>
      </c>
      <c r="K143" s="7">
        <v>30</v>
      </c>
      <c r="L143" s="7">
        <v>5</v>
      </c>
      <c r="M143" s="7">
        <f t="shared" si="45"/>
        <v>9.2000000000000028</v>
      </c>
      <c r="N143" s="7">
        <f t="shared" si="46"/>
        <v>30.200000000000003</v>
      </c>
      <c r="O143" s="45">
        <f t="shared" si="47"/>
        <v>23800814.964000002</v>
      </c>
      <c r="P143" s="45">
        <f t="shared" si="48"/>
        <v>3966802.4939999999</v>
      </c>
      <c r="Q143" s="45">
        <f t="shared" si="49"/>
        <v>7298916.5889600022</v>
      </c>
      <c r="R143" s="45">
        <f t="shared" si="50"/>
        <v>23959487.063760005</v>
      </c>
      <c r="S143" s="45">
        <f t="shared" si="51"/>
        <v>59026021.110720009</v>
      </c>
      <c r="T143" s="45">
        <f t="shared" si="52"/>
        <v>59026021.110720009</v>
      </c>
      <c r="U143" s="45">
        <f t="shared" si="53"/>
        <v>2410.6975953340138</v>
      </c>
      <c r="W143" s="7"/>
    </row>
    <row r="144" spans="1:23" ht="13" x14ac:dyDescent="0.15">
      <c r="A144" s="7" t="s">
        <v>614</v>
      </c>
      <c r="B144" s="60" t="s">
        <v>58</v>
      </c>
      <c r="C144" s="61">
        <v>44.6</v>
      </c>
      <c r="D144" s="60" t="s">
        <v>58</v>
      </c>
      <c r="E144" s="62">
        <v>809738</v>
      </c>
      <c r="F144" s="62">
        <v>1268912336</v>
      </c>
      <c r="G144" s="61">
        <v>97.5</v>
      </c>
      <c r="H144" s="63">
        <v>1567.0650000000001</v>
      </c>
      <c r="I144" s="7">
        <f t="shared" si="44"/>
        <v>52.9</v>
      </c>
      <c r="J144" s="7" t="s">
        <v>566</v>
      </c>
      <c r="K144" s="7">
        <v>30</v>
      </c>
      <c r="L144" s="7">
        <v>5</v>
      </c>
      <c r="M144" s="7">
        <f t="shared" si="45"/>
        <v>9.6000000000000014</v>
      </c>
      <c r="N144" s="7">
        <f t="shared" si="46"/>
        <v>52.9</v>
      </c>
      <c r="O144" s="45">
        <f t="shared" si="47"/>
        <v>3806737.0079999999</v>
      </c>
      <c r="P144" s="45">
        <f t="shared" si="48"/>
        <v>634456.16799999995</v>
      </c>
      <c r="Q144" s="45">
        <f t="shared" si="49"/>
        <v>1218155.8425600003</v>
      </c>
      <c r="R144" s="45">
        <f t="shared" si="50"/>
        <v>6712546.2574399998</v>
      </c>
      <c r="S144" s="45">
        <f t="shared" si="51"/>
        <v>12371895.276000001</v>
      </c>
      <c r="T144" s="45">
        <f t="shared" si="52"/>
        <v>12371895.276000001</v>
      </c>
      <c r="U144" s="45">
        <f t="shared" si="53"/>
        <v>4283.514887665795</v>
      </c>
      <c r="W144" s="7"/>
    </row>
    <row r="145" spans="1:24" ht="13" x14ac:dyDescent="0.15">
      <c r="A145" s="7" t="s">
        <v>614</v>
      </c>
      <c r="B145" s="60" t="s">
        <v>55</v>
      </c>
      <c r="C145" s="61">
        <v>44.8</v>
      </c>
      <c r="D145" s="60" t="s">
        <v>55</v>
      </c>
      <c r="E145" s="62">
        <v>810591</v>
      </c>
      <c r="F145" s="62">
        <v>2476924208</v>
      </c>
      <c r="G145" s="61">
        <v>90.8</v>
      </c>
      <c r="H145" s="63">
        <v>3055.7020000000002</v>
      </c>
      <c r="I145" s="7">
        <f t="shared" si="44"/>
        <v>46</v>
      </c>
      <c r="J145" s="7" t="s">
        <v>566</v>
      </c>
      <c r="K145" s="7">
        <v>30</v>
      </c>
      <c r="L145" s="7">
        <v>5</v>
      </c>
      <c r="M145" s="7">
        <f t="shared" si="45"/>
        <v>9.7999999999999972</v>
      </c>
      <c r="N145" s="7">
        <f t="shared" si="46"/>
        <v>46</v>
      </c>
      <c r="O145" s="45">
        <f t="shared" si="47"/>
        <v>7430772.6239999998</v>
      </c>
      <c r="P145" s="45">
        <f t="shared" si="48"/>
        <v>1238462.1040000001</v>
      </c>
      <c r="Q145" s="45">
        <f t="shared" si="49"/>
        <v>2427385.7238399992</v>
      </c>
      <c r="R145" s="45">
        <f t="shared" si="50"/>
        <v>11393851.356799999</v>
      </c>
      <c r="S145" s="45">
        <f t="shared" si="51"/>
        <v>22490471.808639996</v>
      </c>
      <c r="T145" s="45">
        <f t="shared" si="52"/>
        <v>22490471.808639999</v>
      </c>
      <c r="U145" s="45">
        <f t="shared" si="53"/>
        <v>3728.718100390679</v>
      </c>
      <c r="W145" s="7"/>
    </row>
    <row r="146" spans="1:24" ht="13" x14ac:dyDescent="0.15">
      <c r="A146" s="7" t="s">
        <v>614</v>
      </c>
      <c r="B146" s="60" t="s">
        <v>22</v>
      </c>
      <c r="C146" s="61">
        <v>44.4</v>
      </c>
      <c r="D146" s="60" t="s">
        <v>22</v>
      </c>
      <c r="E146" s="62">
        <v>825030</v>
      </c>
      <c r="F146" s="62">
        <v>1989874581</v>
      </c>
      <c r="G146" s="61">
        <v>86.8</v>
      </c>
      <c r="H146" s="63">
        <v>2411.8809999999999</v>
      </c>
      <c r="I146" s="7">
        <f t="shared" si="44"/>
        <v>42.4</v>
      </c>
      <c r="J146" s="7" t="s">
        <v>566</v>
      </c>
      <c r="K146" s="7">
        <v>30</v>
      </c>
      <c r="L146" s="7">
        <v>5</v>
      </c>
      <c r="M146" s="7">
        <f t="shared" si="45"/>
        <v>9.3999999999999986</v>
      </c>
      <c r="N146" s="7">
        <f t="shared" si="46"/>
        <v>42.4</v>
      </c>
      <c r="O146" s="45">
        <f t="shared" si="47"/>
        <v>5969623.7429999998</v>
      </c>
      <c r="P146" s="45">
        <f t="shared" si="48"/>
        <v>994937.2905</v>
      </c>
      <c r="Q146" s="45">
        <f t="shared" si="49"/>
        <v>1870482.1061399998</v>
      </c>
      <c r="R146" s="45">
        <f t="shared" si="50"/>
        <v>8437068.2234399989</v>
      </c>
      <c r="S146" s="45">
        <f t="shared" si="51"/>
        <v>17272111.363079999</v>
      </c>
      <c r="T146" s="45">
        <f t="shared" si="52"/>
        <v>17272111.363079999</v>
      </c>
      <c r="U146" s="45">
        <f t="shared" si="53"/>
        <v>3498.12790242968</v>
      </c>
      <c r="W146" s="7"/>
    </row>
    <row r="147" spans="1:24" ht="13" x14ac:dyDescent="0.15">
      <c r="A147" s="7" t="s">
        <v>614</v>
      </c>
      <c r="B147" s="60" t="s">
        <v>176</v>
      </c>
      <c r="C147" s="61">
        <v>44.3</v>
      </c>
      <c r="D147" s="60" t="s">
        <v>176</v>
      </c>
      <c r="E147" s="62">
        <v>825877</v>
      </c>
      <c r="F147" s="62">
        <v>13919161976</v>
      </c>
      <c r="G147" s="61">
        <v>66.099999999999994</v>
      </c>
      <c r="H147" s="63">
        <v>16853.79</v>
      </c>
      <c r="I147" s="7">
        <f t="shared" si="44"/>
        <v>21.799999999999997</v>
      </c>
      <c r="J147" s="7" t="s">
        <v>566</v>
      </c>
      <c r="K147" s="7">
        <v>30</v>
      </c>
      <c r="L147" s="7">
        <v>5</v>
      </c>
      <c r="M147" s="7">
        <f t="shared" si="45"/>
        <v>9.2999999999999972</v>
      </c>
      <c r="N147" s="7">
        <f t="shared" si="46"/>
        <v>21.799999999999997</v>
      </c>
      <c r="O147" s="45">
        <f t="shared" si="47"/>
        <v>41757485.928000003</v>
      </c>
      <c r="P147" s="45">
        <f t="shared" si="48"/>
        <v>6959580.9879999999</v>
      </c>
      <c r="Q147" s="45">
        <f t="shared" si="49"/>
        <v>12944820.637679996</v>
      </c>
      <c r="R147" s="45">
        <f t="shared" si="50"/>
        <v>30343773.10768</v>
      </c>
      <c r="S147" s="45">
        <f t="shared" si="51"/>
        <v>92005660.661359996</v>
      </c>
      <c r="T147" s="45">
        <f t="shared" si="52"/>
        <v>92005660.661359996</v>
      </c>
      <c r="U147" s="45">
        <f t="shared" si="53"/>
        <v>1800.4124358782208</v>
      </c>
      <c r="W147" s="7"/>
    </row>
    <row r="148" spans="1:24" ht="13" x14ac:dyDescent="0.15">
      <c r="A148" s="7" t="s">
        <v>614</v>
      </c>
      <c r="B148" s="60" t="s">
        <v>86</v>
      </c>
      <c r="C148" s="61">
        <v>44.3</v>
      </c>
      <c r="D148" s="60" t="s">
        <v>86</v>
      </c>
      <c r="E148" s="62">
        <v>826034</v>
      </c>
      <c r="F148" s="62">
        <v>1096520332</v>
      </c>
      <c r="G148" s="61">
        <v>92.6</v>
      </c>
      <c r="H148" s="63">
        <v>1327.452</v>
      </c>
      <c r="I148" s="7">
        <f t="shared" si="44"/>
        <v>48.3</v>
      </c>
      <c r="J148" s="7" t="s">
        <v>566</v>
      </c>
      <c r="K148" s="7">
        <v>30</v>
      </c>
      <c r="L148" s="7">
        <v>5</v>
      </c>
      <c r="M148" s="7">
        <f t="shared" si="45"/>
        <v>9.2999999999999972</v>
      </c>
      <c r="N148" s="7">
        <f t="shared" si="46"/>
        <v>48.3</v>
      </c>
      <c r="O148" s="45">
        <f t="shared" si="47"/>
        <v>3289560.9959999998</v>
      </c>
      <c r="P148" s="45">
        <f t="shared" si="48"/>
        <v>548260.16599999997</v>
      </c>
      <c r="Q148" s="45">
        <f t="shared" si="49"/>
        <v>1019763.9087599997</v>
      </c>
      <c r="R148" s="45">
        <f t="shared" si="50"/>
        <v>5296193.2035600003</v>
      </c>
      <c r="S148" s="45">
        <f t="shared" si="51"/>
        <v>10153778.274319999</v>
      </c>
      <c r="T148" s="45">
        <f t="shared" si="52"/>
        <v>10153778.274319999</v>
      </c>
      <c r="U148" s="45">
        <f t="shared" si="53"/>
        <v>3989.7436619629188</v>
      </c>
      <c r="W148" s="7"/>
    </row>
    <row r="149" spans="1:24" ht="13" x14ac:dyDescent="0.15">
      <c r="A149" s="7" t="s">
        <v>614</v>
      </c>
      <c r="B149" s="60" t="s">
        <v>118</v>
      </c>
      <c r="C149" s="61">
        <v>44.5</v>
      </c>
      <c r="D149" s="60" t="s">
        <v>118</v>
      </c>
      <c r="E149" s="62">
        <v>839680</v>
      </c>
      <c r="F149" s="62">
        <v>8566484132</v>
      </c>
      <c r="G149" s="61">
        <v>68.099999999999994</v>
      </c>
      <c r="H149" s="63">
        <v>10202.079</v>
      </c>
      <c r="I149" s="7">
        <f t="shared" si="44"/>
        <v>23.599999999999994</v>
      </c>
      <c r="J149" s="7" t="s">
        <v>566</v>
      </c>
      <c r="K149" s="7">
        <v>30</v>
      </c>
      <c r="L149" s="7">
        <v>5</v>
      </c>
      <c r="M149" s="7">
        <f t="shared" si="45"/>
        <v>9.5</v>
      </c>
      <c r="N149" s="7">
        <f t="shared" si="46"/>
        <v>23.599999999999994</v>
      </c>
      <c r="O149" s="45">
        <f t="shared" si="47"/>
        <v>25699452.396000002</v>
      </c>
      <c r="P149" s="45">
        <f t="shared" si="48"/>
        <v>4283242.0659999996</v>
      </c>
      <c r="Q149" s="45">
        <f t="shared" si="49"/>
        <v>8138159.9254000001</v>
      </c>
      <c r="R149" s="45">
        <f t="shared" si="50"/>
        <v>20216902.551519994</v>
      </c>
      <c r="S149" s="45">
        <f t="shared" si="51"/>
        <v>58337756.938919991</v>
      </c>
      <c r="T149" s="45">
        <f t="shared" si="52"/>
        <v>58337756.938919999</v>
      </c>
      <c r="U149" s="45">
        <f t="shared" si="53"/>
        <v>1981.645363804769</v>
      </c>
      <c r="W149" s="7"/>
    </row>
    <row r="150" spans="1:24" ht="13" x14ac:dyDescent="0.15">
      <c r="A150" s="7" t="s">
        <v>614</v>
      </c>
      <c r="B150" s="60" t="s">
        <v>172</v>
      </c>
      <c r="C150" s="61">
        <v>44.6</v>
      </c>
      <c r="D150" s="60" t="s">
        <v>172</v>
      </c>
      <c r="E150" s="62">
        <v>843400</v>
      </c>
      <c r="F150" s="62">
        <v>1507978909</v>
      </c>
      <c r="G150" s="61">
        <v>54.9</v>
      </c>
      <c r="H150" s="63">
        <v>1787.9760000000001</v>
      </c>
      <c r="I150" s="7">
        <f t="shared" si="44"/>
        <v>10.299999999999997</v>
      </c>
      <c r="J150" s="7" t="s">
        <v>566</v>
      </c>
      <c r="K150" s="7">
        <v>30</v>
      </c>
      <c r="L150" s="7">
        <v>5</v>
      </c>
      <c r="M150" s="7">
        <f t="shared" si="45"/>
        <v>9.6000000000000014</v>
      </c>
      <c r="N150" s="7">
        <f t="shared" si="46"/>
        <v>10.299999999999997</v>
      </c>
      <c r="O150" s="45">
        <f t="shared" si="47"/>
        <v>4523936.727</v>
      </c>
      <c r="P150" s="45">
        <f t="shared" si="48"/>
        <v>753989.45449999999</v>
      </c>
      <c r="Q150" s="45">
        <f t="shared" si="49"/>
        <v>1447659.7526400001</v>
      </c>
      <c r="R150" s="45">
        <f t="shared" si="50"/>
        <v>1553218.2762699996</v>
      </c>
      <c r="S150" s="45">
        <f t="shared" si="51"/>
        <v>8278804.2104099998</v>
      </c>
      <c r="T150" s="45">
        <f t="shared" si="52"/>
        <v>8278804.2104099989</v>
      </c>
      <c r="U150" s="45">
        <f t="shared" si="53"/>
        <v>868.70197154212326</v>
      </c>
      <c r="W150" s="7"/>
    </row>
    <row r="151" spans="1:24" ht="13" x14ac:dyDescent="0.15">
      <c r="A151" s="7" t="s">
        <v>614</v>
      </c>
      <c r="B151" s="60" t="s">
        <v>50</v>
      </c>
      <c r="C151" s="61">
        <v>44.5</v>
      </c>
      <c r="D151" s="60" t="s">
        <v>50</v>
      </c>
      <c r="E151" s="62">
        <v>850797</v>
      </c>
      <c r="F151" s="62">
        <v>3978141787</v>
      </c>
      <c r="G151" s="61">
        <v>70.8</v>
      </c>
      <c r="H151" s="63">
        <v>4675.7839999999997</v>
      </c>
      <c r="I151" s="7">
        <f t="shared" si="44"/>
        <v>26.299999999999997</v>
      </c>
      <c r="J151" s="7" t="s">
        <v>566</v>
      </c>
      <c r="K151" s="7">
        <v>30</v>
      </c>
      <c r="L151" s="7">
        <v>5</v>
      </c>
      <c r="M151" s="7">
        <f t="shared" si="45"/>
        <v>9.5</v>
      </c>
      <c r="N151" s="7">
        <f t="shared" si="46"/>
        <v>26.299999999999997</v>
      </c>
      <c r="O151" s="45">
        <f t="shared" si="47"/>
        <v>11934425.361</v>
      </c>
      <c r="P151" s="45">
        <f t="shared" si="48"/>
        <v>1989070.8935</v>
      </c>
      <c r="Q151" s="45">
        <f t="shared" si="49"/>
        <v>3779234.69765</v>
      </c>
      <c r="R151" s="45">
        <f t="shared" si="50"/>
        <v>10462512.899809999</v>
      </c>
      <c r="S151" s="45">
        <f t="shared" si="51"/>
        <v>28165243.851959996</v>
      </c>
      <c r="T151" s="45">
        <f t="shared" si="52"/>
        <v>28165243.851959996</v>
      </c>
      <c r="U151" s="45">
        <f t="shared" si="53"/>
        <v>2237.5954278063314</v>
      </c>
      <c r="W151" s="7"/>
    </row>
    <row r="152" spans="1:24" ht="13" x14ac:dyDescent="0.15">
      <c r="A152" s="7" t="s">
        <v>614</v>
      </c>
      <c r="B152" s="60" t="s">
        <v>166</v>
      </c>
      <c r="C152" s="61">
        <v>44.4</v>
      </c>
      <c r="D152" s="60" t="s">
        <v>166</v>
      </c>
      <c r="E152" s="62">
        <v>858760</v>
      </c>
      <c r="F152" s="62">
        <v>2382768276</v>
      </c>
      <c r="G152" s="61">
        <v>64.5</v>
      </c>
      <c r="H152" s="63">
        <v>2774.663</v>
      </c>
      <c r="I152" s="7">
        <f t="shared" si="44"/>
        <v>20.100000000000001</v>
      </c>
      <c r="J152" s="7" t="s">
        <v>566</v>
      </c>
      <c r="K152" s="7">
        <v>30</v>
      </c>
      <c r="L152" s="7">
        <v>5</v>
      </c>
      <c r="M152" s="7">
        <f t="shared" si="45"/>
        <v>9.3999999999999986</v>
      </c>
      <c r="N152" s="7">
        <f t="shared" si="46"/>
        <v>20.100000000000001</v>
      </c>
      <c r="O152" s="45">
        <f t="shared" si="47"/>
        <v>7148304.8279999997</v>
      </c>
      <c r="P152" s="45">
        <f t="shared" si="48"/>
        <v>1191384.138</v>
      </c>
      <c r="Q152" s="45">
        <f t="shared" si="49"/>
        <v>2239802.1794399996</v>
      </c>
      <c r="R152" s="45">
        <f t="shared" si="50"/>
        <v>4789364.2347600004</v>
      </c>
      <c r="S152" s="45">
        <f t="shared" si="51"/>
        <v>15368855.380199999</v>
      </c>
      <c r="T152" s="45">
        <f t="shared" si="52"/>
        <v>15368855.3802</v>
      </c>
      <c r="U152" s="45">
        <f t="shared" si="53"/>
        <v>1726.1066424138717</v>
      </c>
      <c r="W152" s="7"/>
    </row>
    <row r="153" spans="1:24" ht="13" x14ac:dyDescent="0.15">
      <c r="A153" s="7" t="s">
        <v>614</v>
      </c>
      <c r="B153" s="60" t="s">
        <v>20</v>
      </c>
      <c r="C153" s="61">
        <v>44.5</v>
      </c>
      <c r="D153" s="60" t="s">
        <v>20</v>
      </c>
      <c r="E153" s="62">
        <v>868011</v>
      </c>
      <c r="F153" s="62">
        <v>766874012</v>
      </c>
      <c r="G153" s="61">
        <v>58.6</v>
      </c>
      <c r="H153" s="61">
        <v>883.48400000000004</v>
      </c>
      <c r="I153" s="7">
        <f t="shared" si="44"/>
        <v>14.100000000000001</v>
      </c>
      <c r="J153" s="7" t="s">
        <v>566</v>
      </c>
      <c r="K153" s="7">
        <v>30</v>
      </c>
      <c r="L153" s="7">
        <v>5</v>
      </c>
      <c r="M153" s="7">
        <f t="shared" si="45"/>
        <v>9.5</v>
      </c>
      <c r="N153" s="7">
        <f t="shared" si="46"/>
        <v>14.100000000000001</v>
      </c>
      <c r="O153" s="45">
        <f t="shared" si="47"/>
        <v>2300622.0359999998</v>
      </c>
      <c r="P153" s="45">
        <f t="shared" si="48"/>
        <v>383437.00599999999</v>
      </c>
      <c r="Q153" s="45">
        <f t="shared" si="49"/>
        <v>728530.31140000001</v>
      </c>
      <c r="R153" s="45">
        <f t="shared" si="50"/>
        <v>1081292.3569200002</v>
      </c>
      <c r="S153" s="45">
        <f t="shared" si="51"/>
        <v>4493881.7103199996</v>
      </c>
      <c r="T153" s="45">
        <f t="shared" si="52"/>
        <v>4493881.7103200005</v>
      </c>
      <c r="U153" s="45">
        <f t="shared" si="53"/>
        <v>1223.8957999465754</v>
      </c>
      <c r="W153" s="7"/>
    </row>
    <row r="154" spans="1:24" s="158" customFormat="1" ht="13" x14ac:dyDescent="0.15">
      <c r="A154" s="158" t="s">
        <v>614</v>
      </c>
      <c r="B154" s="159" t="s">
        <v>639</v>
      </c>
      <c r="C154" s="160"/>
      <c r="D154" s="159"/>
      <c r="E154" s="161">
        <f>F154/H154</f>
        <v>785254.31996228523</v>
      </c>
      <c r="F154" s="162">
        <f t="shared" ref="F154" si="54">SUM(F124:F153)</f>
        <v>90395831007</v>
      </c>
      <c r="G154" s="163">
        <f>S154*10000/F154</f>
        <v>68.181161421824115</v>
      </c>
      <c r="H154" s="162">
        <f t="shared" ref="H154" si="55">SUM(H124:H153)</f>
        <v>115116.63</v>
      </c>
      <c r="I154" s="162"/>
      <c r="J154" s="162"/>
      <c r="K154" s="163">
        <f>O154*10000/F154</f>
        <v>30.000000000000007</v>
      </c>
      <c r="L154" s="163">
        <f>P154*10000/F154</f>
        <v>4.9999999999999991</v>
      </c>
      <c r="M154" s="163">
        <f>Q154*10000/F154</f>
        <v>9.4633400931571341</v>
      </c>
      <c r="N154" s="163">
        <f>R154*10000/F154</f>
        <v>23.717821328666972</v>
      </c>
      <c r="O154" s="162">
        <f t="shared" ref="O154" si="56">SUM(O124:O153)</f>
        <v>271187493.02100003</v>
      </c>
      <c r="P154" s="162">
        <f t="shared" ref="P154" si="57">SUM(P124:P153)</f>
        <v>45197915.503499992</v>
      </c>
      <c r="Q154" s="162">
        <f t="shared" ref="Q154" si="58">SUM(Q124:Q153)</f>
        <v>85544649.182279989</v>
      </c>
      <c r="R154" s="162">
        <f t="shared" ref="R154" si="59">SUM(R124:R153)</f>
        <v>214399216.86803997</v>
      </c>
      <c r="S154" s="162">
        <f t="shared" ref="S154" si="60">SUM(S124:S153)</f>
        <v>616329274.57482004</v>
      </c>
      <c r="T154" s="162">
        <f t="shared" ref="T154" si="61">SUM(T124:T153)</f>
        <v>616329274.57482004</v>
      </c>
      <c r="U154" s="162">
        <f t="shared" si="53"/>
        <v>1862.4521658429364</v>
      </c>
      <c r="X154" s="164">
        <f>K154+L154+M154+N154-G154</f>
        <v>0</v>
      </c>
    </row>
    <row r="155" spans="1:24" ht="12" x14ac:dyDescent="0.15">
      <c r="B155" s="60"/>
      <c r="C155" s="61"/>
      <c r="D155" s="60"/>
      <c r="E155" s="62"/>
      <c r="F155" s="62"/>
      <c r="G155" s="61"/>
      <c r="H155" s="61"/>
      <c r="O155" s="45"/>
      <c r="P155" s="45"/>
      <c r="Q155" s="45"/>
      <c r="R155" s="45"/>
      <c r="S155" s="45"/>
      <c r="T155" s="45"/>
      <c r="U155" s="45"/>
      <c r="W155" s="7"/>
    </row>
    <row r="156" spans="1:24" ht="13" x14ac:dyDescent="0.15">
      <c r="A156" s="7" t="s">
        <v>610</v>
      </c>
      <c r="B156" s="60" t="s">
        <v>142</v>
      </c>
      <c r="C156" s="61">
        <v>43.8</v>
      </c>
      <c r="D156" s="60" t="s">
        <v>142</v>
      </c>
      <c r="E156" s="62">
        <v>871694</v>
      </c>
      <c r="F156" s="62">
        <v>9858902739</v>
      </c>
      <c r="G156" s="61">
        <v>82.9</v>
      </c>
      <c r="H156" s="63">
        <v>11310.053</v>
      </c>
      <c r="I156" s="7">
        <f t="shared" ref="I156:I170" si="62">G156-C156</f>
        <v>39.100000000000009</v>
      </c>
      <c r="J156" s="7" t="s">
        <v>566</v>
      </c>
      <c r="K156" s="7">
        <v>30</v>
      </c>
      <c r="L156" s="7">
        <v>5</v>
      </c>
      <c r="M156" s="7">
        <f t="shared" ref="M156:M170" si="63">C156-K156-L156</f>
        <v>8.7999999999999972</v>
      </c>
      <c r="N156" s="7">
        <f t="shared" ref="N156:N170" si="64">G156-C156</f>
        <v>39.100000000000009</v>
      </c>
      <c r="O156" s="45">
        <f t="shared" ref="O156:O170" si="65">F156*K156/10000</f>
        <v>29576708.217</v>
      </c>
      <c r="P156" s="45">
        <f t="shared" ref="P156:P170" si="66">F156*L156/10000</f>
        <v>4929451.3695</v>
      </c>
      <c r="Q156" s="45">
        <f t="shared" ref="Q156:Q170" si="67">F156*M156/10000</f>
        <v>8675834.410319997</v>
      </c>
      <c r="R156" s="45">
        <f t="shared" ref="R156:R170" si="68">F156*N156/10000</f>
        <v>38548309.709490009</v>
      </c>
      <c r="S156" s="45">
        <f t="shared" ref="S156:S170" si="69">SUM(O156:R156)</f>
        <v>81730303.706310004</v>
      </c>
      <c r="T156" s="45">
        <f t="shared" ref="T156:T170" si="70">F156*G156/10000</f>
        <v>81730303.706310004</v>
      </c>
      <c r="U156" s="45">
        <f t="shared" si="53"/>
        <v>3408.3226408832929</v>
      </c>
      <c r="W156" s="7"/>
    </row>
    <row r="157" spans="1:24" ht="13" x14ac:dyDescent="0.15">
      <c r="A157" s="7" t="s">
        <v>610</v>
      </c>
      <c r="B157" s="60" t="s">
        <v>121</v>
      </c>
      <c r="C157" s="61">
        <v>44.1</v>
      </c>
      <c r="D157" s="60" t="s">
        <v>121</v>
      </c>
      <c r="E157" s="62">
        <v>890088</v>
      </c>
      <c r="F157" s="62">
        <v>3611154867</v>
      </c>
      <c r="G157" s="61">
        <v>61.2</v>
      </c>
      <c r="H157" s="63">
        <v>4057.078</v>
      </c>
      <c r="I157" s="7">
        <f t="shared" si="62"/>
        <v>17.100000000000001</v>
      </c>
      <c r="J157" s="7" t="s">
        <v>566</v>
      </c>
      <c r="K157" s="7">
        <v>30</v>
      </c>
      <c r="L157" s="7">
        <v>5</v>
      </c>
      <c r="M157" s="7">
        <f t="shared" si="63"/>
        <v>9.1000000000000014</v>
      </c>
      <c r="N157" s="7">
        <f t="shared" si="64"/>
        <v>17.100000000000001</v>
      </c>
      <c r="O157" s="45">
        <f t="shared" si="65"/>
        <v>10833464.601</v>
      </c>
      <c r="P157" s="45">
        <f t="shared" si="66"/>
        <v>1805577.4335</v>
      </c>
      <c r="Q157" s="45">
        <f t="shared" si="67"/>
        <v>3286150.9289700002</v>
      </c>
      <c r="R157" s="45">
        <f t="shared" si="68"/>
        <v>6175074.8225700008</v>
      </c>
      <c r="S157" s="45">
        <f t="shared" si="69"/>
        <v>22100267.786040001</v>
      </c>
      <c r="T157" s="45">
        <f t="shared" si="70"/>
        <v>22100267.786040001</v>
      </c>
      <c r="U157" s="45">
        <f t="shared" si="53"/>
        <v>1522.0498157959992</v>
      </c>
      <c r="W157" s="7"/>
    </row>
    <row r="158" spans="1:24" ht="13" x14ac:dyDescent="0.15">
      <c r="A158" s="7" t="s">
        <v>610</v>
      </c>
      <c r="B158" s="60" t="s">
        <v>164</v>
      </c>
      <c r="C158" s="61">
        <v>44.4</v>
      </c>
      <c r="D158" s="60" t="s">
        <v>164</v>
      </c>
      <c r="E158" s="62">
        <v>910857</v>
      </c>
      <c r="F158" s="62">
        <v>8057155171</v>
      </c>
      <c r="G158" s="61">
        <v>80.099999999999994</v>
      </c>
      <c r="H158" s="63">
        <v>8845.6890000000003</v>
      </c>
      <c r="I158" s="7">
        <f t="shared" si="62"/>
        <v>35.699999999999996</v>
      </c>
      <c r="J158" s="7" t="s">
        <v>566</v>
      </c>
      <c r="K158" s="7">
        <v>30</v>
      </c>
      <c r="L158" s="7">
        <v>5</v>
      </c>
      <c r="M158" s="7">
        <f t="shared" si="63"/>
        <v>9.3999999999999986</v>
      </c>
      <c r="N158" s="7">
        <f t="shared" si="64"/>
        <v>35.699999999999996</v>
      </c>
      <c r="O158" s="45">
        <f t="shared" si="65"/>
        <v>24171465.513</v>
      </c>
      <c r="P158" s="45">
        <f t="shared" si="66"/>
        <v>4028577.5855</v>
      </c>
      <c r="Q158" s="45">
        <f t="shared" si="67"/>
        <v>7573725.8607399995</v>
      </c>
      <c r="R158" s="45">
        <f t="shared" si="68"/>
        <v>28764043.960469995</v>
      </c>
      <c r="S158" s="45">
        <f t="shared" si="69"/>
        <v>64537812.919709995</v>
      </c>
      <c r="T158" s="45">
        <f t="shared" si="70"/>
        <v>64537812.919709995</v>
      </c>
      <c r="U158" s="45">
        <f t="shared" si="53"/>
        <v>3251.7584509776452</v>
      </c>
      <c r="W158" s="7"/>
    </row>
    <row r="159" spans="1:24" ht="13" x14ac:dyDescent="0.15">
      <c r="A159" s="7" t="s">
        <v>610</v>
      </c>
      <c r="B159" s="60" t="s">
        <v>125</v>
      </c>
      <c r="C159" s="61">
        <v>44.1</v>
      </c>
      <c r="D159" s="60" t="s">
        <v>125</v>
      </c>
      <c r="E159" s="62">
        <v>912436</v>
      </c>
      <c r="F159" s="62">
        <v>5716232469</v>
      </c>
      <c r="G159" s="61">
        <v>54.1</v>
      </c>
      <c r="H159" s="63">
        <v>6264.8019999999997</v>
      </c>
      <c r="I159" s="7">
        <f t="shared" si="62"/>
        <v>10</v>
      </c>
      <c r="J159" s="7" t="s">
        <v>566</v>
      </c>
      <c r="K159" s="7">
        <v>30</v>
      </c>
      <c r="L159" s="7">
        <v>5</v>
      </c>
      <c r="M159" s="7">
        <f t="shared" si="63"/>
        <v>9.1000000000000014</v>
      </c>
      <c r="N159" s="7">
        <f t="shared" si="64"/>
        <v>10</v>
      </c>
      <c r="O159" s="45">
        <f t="shared" si="65"/>
        <v>17148697.407000002</v>
      </c>
      <c r="P159" s="45">
        <f t="shared" si="66"/>
        <v>2858116.2344999998</v>
      </c>
      <c r="Q159" s="45">
        <f t="shared" si="67"/>
        <v>5201771.546790001</v>
      </c>
      <c r="R159" s="45">
        <f t="shared" si="68"/>
        <v>5716232.4689999996</v>
      </c>
      <c r="S159" s="45">
        <f t="shared" si="69"/>
        <v>30924817.65729</v>
      </c>
      <c r="T159" s="45">
        <f t="shared" si="70"/>
        <v>30924817.657290004</v>
      </c>
      <c r="U159" s="45">
        <f t="shared" si="53"/>
        <v>912.43625401090094</v>
      </c>
      <c r="W159" s="7"/>
    </row>
    <row r="160" spans="1:24" ht="13" x14ac:dyDescent="0.15">
      <c r="A160" s="7" t="s">
        <v>610</v>
      </c>
      <c r="B160" s="60" t="s">
        <v>168</v>
      </c>
      <c r="C160" s="61">
        <v>43.8</v>
      </c>
      <c r="D160" s="60" t="s">
        <v>168</v>
      </c>
      <c r="E160" s="62">
        <v>914082</v>
      </c>
      <c r="F160" s="62">
        <v>147616040</v>
      </c>
      <c r="G160" s="61">
        <v>108.8</v>
      </c>
      <c r="H160" s="61">
        <v>161.49100000000001</v>
      </c>
      <c r="I160" s="7">
        <f t="shared" si="62"/>
        <v>65</v>
      </c>
      <c r="J160" s="7" t="s">
        <v>566</v>
      </c>
      <c r="K160" s="7">
        <v>30</v>
      </c>
      <c r="L160" s="7">
        <v>5</v>
      </c>
      <c r="M160" s="7">
        <f t="shared" si="63"/>
        <v>8.7999999999999972</v>
      </c>
      <c r="N160" s="7">
        <f t="shared" si="64"/>
        <v>65</v>
      </c>
      <c r="O160" s="45">
        <f t="shared" si="65"/>
        <v>442848.12</v>
      </c>
      <c r="P160" s="45">
        <f t="shared" si="66"/>
        <v>73808.02</v>
      </c>
      <c r="Q160" s="45">
        <f t="shared" si="67"/>
        <v>129902.11519999996</v>
      </c>
      <c r="R160" s="45">
        <f t="shared" si="68"/>
        <v>959504.26</v>
      </c>
      <c r="S160" s="45">
        <f t="shared" si="69"/>
        <v>1606062.5152</v>
      </c>
      <c r="T160" s="45">
        <f t="shared" si="70"/>
        <v>1606062.5152</v>
      </c>
      <c r="U160" s="45">
        <f t="shared" si="53"/>
        <v>5941.5339554526254</v>
      </c>
      <c r="W160" s="7"/>
    </row>
    <row r="161" spans="1:24" ht="13" x14ac:dyDescent="0.15">
      <c r="A161" s="7" t="s">
        <v>610</v>
      </c>
      <c r="B161" s="60" t="s">
        <v>30</v>
      </c>
      <c r="C161" s="61">
        <v>44.2</v>
      </c>
      <c r="D161" s="60" t="s">
        <v>30</v>
      </c>
      <c r="E161" s="62">
        <v>915385</v>
      </c>
      <c r="F161" s="62">
        <v>2052786359</v>
      </c>
      <c r="G161" s="61">
        <v>59.5</v>
      </c>
      <c r="H161" s="63">
        <v>2242.5390000000002</v>
      </c>
      <c r="I161" s="7">
        <f t="shared" si="62"/>
        <v>15.299999999999997</v>
      </c>
      <c r="J161" s="7" t="s">
        <v>566</v>
      </c>
      <c r="K161" s="7">
        <v>30</v>
      </c>
      <c r="L161" s="7">
        <v>5</v>
      </c>
      <c r="M161" s="7">
        <f t="shared" si="63"/>
        <v>9.2000000000000028</v>
      </c>
      <c r="N161" s="7">
        <f t="shared" si="64"/>
        <v>15.299999999999997</v>
      </c>
      <c r="O161" s="45">
        <f t="shared" si="65"/>
        <v>6158359.0769999996</v>
      </c>
      <c r="P161" s="45">
        <f t="shared" si="66"/>
        <v>1026393.1795</v>
      </c>
      <c r="Q161" s="45">
        <f t="shared" si="67"/>
        <v>1888563.4502800007</v>
      </c>
      <c r="R161" s="45">
        <f t="shared" si="68"/>
        <v>3140763.1292699995</v>
      </c>
      <c r="S161" s="45">
        <f t="shared" si="69"/>
        <v>12214078.83605</v>
      </c>
      <c r="T161" s="45">
        <f t="shared" si="70"/>
        <v>12214078.83605</v>
      </c>
      <c r="U161" s="45">
        <f t="shared" si="53"/>
        <v>1400.538911149371</v>
      </c>
      <c r="W161" s="7"/>
    </row>
    <row r="162" spans="1:24" ht="13" x14ac:dyDescent="0.15">
      <c r="A162" s="7" t="s">
        <v>610</v>
      </c>
      <c r="B162" s="60" t="s">
        <v>101</v>
      </c>
      <c r="C162" s="61">
        <v>44.6</v>
      </c>
      <c r="D162" s="60" t="s">
        <v>101</v>
      </c>
      <c r="E162" s="62">
        <v>915432</v>
      </c>
      <c r="F162" s="62">
        <v>6855603347</v>
      </c>
      <c r="G162" s="61">
        <v>69.900000000000006</v>
      </c>
      <c r="H162" s="63">
        <v>7488.924</v>
      </c>
      <c r="I162" s="7">
        <f t="shared" si="62"/>
        <v>25.300000000000004</v>
      </c>
      <c r="J162" s="7" t="s">
        <v>566</v>
      </c>
      <c r="K162" s="7">
        <v>30</v>
      </c>
      <c r="L162" s="7">
        <v>5</v>
      </c>
      <c r="M162" s="7">
        <f t="shared" si="63"/>
        <v>9.6000000000000014</v>
      </c>
      <c r="N162" s="7">
        <f t="shared" si="64"/>
        <v>25.300000000000004</v>
      </c>
      <c r="O162" s="45">
        <f t="shared" si="65"/>
        <v>20566810.041000001</v>
      </c>
      <c r="P162" s="45">
        <f t="shared" si="66"/>
        <v>3427801.6735</v>
      </c>
      <c r="Q162" s="45">
        <f t="shared" si="67"/>
        <v>6581379.2131200014</v>
      </c>
      <c r="R162" s="45">
        <f t="shared" si="68"/>
        <v>17344676.467910003</v>
      </c>
      <c r="S162" s="45">
        <f t="shared" si="69"/>
        <v>47920667.395530008</v>
      </c>
      <c r="T162" s="45">
        <f t="shared" si="70"/>
        <v>47920667.395530008</v>
      </c>
      <c r="U162" s="45">
        <f t="shared" si="53"/>
        <v>2316.0438626310006</v>
      </c>
      <c r="W162" s="7"/>
    </row>
    <row r="163" spans="1:24" ht="13" x14ac:dyDescent="0.15">
      <c r="A163" s="7" t="s">
        <v>610</v>
      </c>
      <c r="B163" s="60" t="s">
        <v>75</v>
      </c>
      <c r="C163" s="61">
        <v>44.7</v>
      </c>
      <c r="D163" s="60" t="s">
        <v>75</v>
      </c>
      <c r="E163" s="62">
        <v>929944</v>
      </c>
      <c r="F163" s="62">
        <v>5164451238</v>
      </c>
      <c r="G163" s="61">
        <v>79.400000000000006</v>
      </c>
      <c r="H163" s="63">
        <v>5553.509</v>
      </c>
      <c r="I163" s="7">
        <f t="shared" si="62"/>
        <v>34.700000000000003</v>
      </c>
      <c r="J163" s="7" t="s">
        <v>566</v>
      </c>
      <c r="K163" s="7">
        <v>30</v>
      </c>
      <c r="L163" s="7">
        <v>5</v>
      </c>
      <c r="M163" s="7">
        <f t="shared" si="63"/>
        <v>9.7000000000000028</v>
      </c>
      <c r="N163" s="7">
        <f t="shared" si="64"/>
        <v>34.700000000000003</v>
      </c>
      <c r="O163" s="45">
        <f t="shared" si="65"/>
        <v>15493353.714</v>
      </c>
      <c r="P163" s="45">
        <f t="shared" si="66"/>
        <v>2582225.6189999999</v>
      </c>
      <c r="Q163" s="45">
        <f t="shared" si="67"/>
        <v>5009517.7008600011</v>
      </c>
      <c r="R163" s="45">
        <f t="shared" si="68"/>
        <v>17920645.79586</v>
      </c>
      <c r="S163" s="45">
        <f t="shared" si="69"/>
        <v>41005742.829720005</v>
      </c>
      <c r="T163" s="45">
        <f t="shared" si="70"/>
        <v>41005742.829719998</v>
      </c>
      <c r="U163" s="45">
        <f t="shared" si="53"/>
        <v>3226.9049705078355</v>
      </c>
      <c r="W163" s="7"/>
    </row>
    <row r="164" spans="1:24" ht="13" x14ac:dyDescent="0.15">
      <c r="A164" s="7" t="s">
        <v>610</v>
      </c>
      <c r="B164" s="60" t="s">
        <v>48</v>
      </c>
      <c r="C164" s="61">
        <v>45.4</v>
      </c>
      <c r="D164" s="60" t="s">
        <v>48</v>
      </c>
      <c r="E164" s="62">
        <v>972638</v>
      </c>
      <c r="F164" s="62">
        <v>504515300</v>
      </c>
      <c r="G164" s="61">
        <v>71.5</v>
      </c>
      <c r="H164" s="61">
        <v>518.70799999999997</v>
      </c>
      <c r="I164" s="7">
        <f t="shared" si="62"/>
        <v>26.1</v>
      </c>
      <c r="J164" s="7" t="s">
        <v>566</v>
      </c>
      <c r="K164" s="7">
        <v>30</v>
      </c>
      <c r="L164" s="7">
        <v>5</v>
      </c>
      <c r="M164" s="7">
        <f t="shared" si="63"/>
        <v>10.399999999999999</v>
      </c>
      <c r="N164" s="7">
        <f t="shared" si="64"/>
        <v>26.1</v>
      </c>
      <c r="O164" s="45">
        <f t="shared" si="65"/>
        <v>1513545.9</v>
      </c>
      <c r="P164" s="45">
        <f t="shared" si="66"/>
        <v>252257.65</v>
      </c>
      <c r="Q164" s="45">
        <f t="shared" si="67"/>
        <v>524695.91199999989</v>
      </c>
      <c r="R164" s="45">
        <f t="shared" si="68"/>
        <v>1316784.933</v>
      </c>
      <c r="S164" s="45">
        <f t="shared" si="69"/>
        <v>3607284.3949999996</v>
      </c>
      <c r="T164" s="45">
        <f t="shared" si="70"/>
        <v>3607284.395</v>
      </c>
      <c r="U164" s="45">
        <f t="shared" si="53"/>
        <v>2538.5861274551385</v>
      </c>
      <c r="W164" s="7"/>
    </row>
    <row r="165" spans="1:24" ht="13" x14ac:dyDescent="0.15">
      <c r="A165" s="7" t="s">
        <v>610</v>
      </c>
      <c r="B165" s="60" t="s">
        <v>37</v>
      </c>
      <c r="C165" s="61">
        <v>44</v>
      </c>
      <c r="D165" s="60" t="s">
        <v>37</v>
      </c>
      <c r="E165" s="62">
        <v>973610</v>
      </c>
      <c r="F165" s="62">
        <v>11380516637</v>
      </c>
      <c r="G165" s="61">
        <v>78.900000000000006</v>
      </c>
      <c r="H165" s="63">
        <v>11688.991</v>
      </c>
      <c r="I165" s="7">
        <f t="shared" si="62"/>
        <v>34.900000000000006</v>
      </c>
      <c r="J165" s="7" t="s">
        <v>566</v>
      </c>
      <c r="K165" s="7">
        <v>30</v>
      </c>
      <c r="L165" s="7">
        <v>5</v>
      </c>
      <c r="M165" s="7">
        <f t="shared" si="63"/>
        <v>9</v>
      </c>
      <c r="N165" s="7">
        <f t="shared" si="64"/>
        <v>34.900000000000006</v>
      </c>
      <c r="O165" s="45">
        <f t="shared" si="65"/>
        <v>34141549.910999998</v>
      </c>
      <c r="P165" s="45">
        <f t="shared" si="66"/>
        <v>5690258.3185000001</v>
      </c>
      <c r="Q165" s="45">
        <f t="shared" si="67"/>
        <v>10242464.973300001</v>
      </c>
      <c r="R165" s="45">
        <f t="shared" si="68"/>
        <v>39718003.063130006</v>
      </c>
      <c r="S165" s="45">
        <f t="shared" si="69"/>
        <v>89792276.265929997</v>
      </c>
      <c r="T165" s="45">
        <f t="shared" si="70"/>
        <v>89792276.265930012</v>
      </c>
      <c r="U165" s="45">
        <f t="shared" si="53"/>
        <v>3397.8983355475257</v>
      </c>
      <c r="W165" s="7"/>
    </row>
    <row r="166" spans="1:24" ht="13" x14ac:dyDescent="0.15">
      <c r="A166" s="7" t="s">
        <v>610</v>
      </c>
      <c r="B166" s="60" t="s">
        <v>41</v>
      </c>
      <c r="C166" s="61">
        <v>44.3</v>
      </c>
      <c r="D166" s="60" t="s">
        <v>41</v>
      </c>
      <c r="E166" s="62">
        <v>979853</v>
      </c>
      <c r="F166" s="62">
        <v>2688761521</v>
      </c>
      <c r="G166" s="61">
        <v>51.2</v>
      </c>
      <c r="H166" s="63">
        <v>2744.047</v>
      </c>
      <c r="I166" s="7">
        <f t="shared" si="62"/>
        <v>6.9000000000000057</v>
      </c>
      <c r="J166" s="7" t="s">
        <v>566</v>
      </c>
      <c r="K166" s="7">
        <v>30</v>
      </c>
      <c r="L166" s="7">
        <v>5</v>
      </c>
      <c r="M166" s="7">
        <f t="shared" si="63"/>
        <v>9.2999999999999972</v>
      </c>
      <c r="N166" s="7">
        <f t="shared" si="64"/>
        <v>6.9000000000000057</v>
      </c>
      <c r="O166" s="45">
        <f t="shared" si="65"/>
        <v>8066284.5630000001</v>
      </c>
      <c r="P166" s="45">
        <f t="shared" si="66"/>
        <v>1344380.7605000001</v>
      </c>
      <c r="Q166" s="45">
        <f t="shared" si="67"/>
        <v>2500548.2145299991</v>
      </c>
      <c r="R166" s="45">
        <f t="shared" si="68"/>
        <v>1855245.4494900017</v>
      </c>
      <c r="S166" s="45">
        <f t="shared" si="69"/>
        <v>13766458.98752</v>
      </c>
      <c r="T166" s="45">
        <f t="shared" si="70"/>
        <v>13766458.987520002</v>
      </c>
      <c r="U166" s="45">
        <f t="shared" si="53"/>
        <v>676.09827728533867</v>
      </c>
      <c r="W166" s="7"/>
    </row>
    <row r="167" spans="1:24" ht="13" x14ac:dyDescent="0.15">
      <c r="A167" s="7" t="s">
        <v>610</v>
      </c>
      <c r="B167" s="60" t="s">
        <v>165</v>
      </c>
      <c r="C167" s="61">
        <v>44.4</v>
      </c>
      <c r="D167" s="60" t="s">
        <v>165</v>
      </c>
      <c r="E167" s="62">
        <v>1020653</v>
      </c>
      <c r="F167" s="62">
        <v>6442194953</v>
      </c>
      <c r="G167" s="61">
        <v>74.7</v>
      </c>
      <c r="H167" s="63">
        <v>6311.835</v>
      </c>
      <c r="I167" s="7">
        <f t="shared" si="62"/>
        <v>30.300000000000004</v>
      </c>
      <c r="J167" s="7" t="s">
        <v>566</v>
      </c>
      <c r="K167" s="7">
        <v>30</v>
      </c>
      <c r="L167" s="7">
        <v>5</v>
      </c>
      <c r="M167" s="7">
        <f t="shared" si="63"/>
        <v>9.3999999999999986</v>
      </c>
      <c r="N167" s="7">
        <f t="shared" si="64"/>
        <v>30.300000000000004</v>
      </c>
      <c r="O167" s="45">
        <f t="shared" si="65"/>
        <v>19326584.859000001</v>
      </c>
      <c r="P167" s="45">
        <f t="shared" si="66"/>
        <v>3221097.4764999999</v>
      </c>
      <c r="Q167" s="45">
        <f t="shared" si="67"/>
        <v>6055663.2558199987</v>
      </c>
      <c r="R167" s="45">
        <f t="shared" si="68"/>
        <v>19519850.707590003</v>
      </c>
      <c r="S167" s="45">
        <f t="shared" si="69"/>
        <v>48123196.298910007</v>
      </c>
      <c r="T167" s="45">
        <f t="shared" si="70"/>
        <v>48123196.298910007</v>
      </c>
      <c r="U167" s="45">
        <f t="shared" si="53"/>
        <v>3092.5793699597666</v>
      </c>
      <c r="W167" s="7"/>
    </row>
    <row r="168" spans="1:24" ht="13" x14ac:dyDescent="0.15">
      <c r="A168" s="7" t="s">
        <v>610</v>
      </c>
      <c r="B168" s="60" t="s">
        <v>103</v>
      </c>
      <c r="C168" s="61">
        <v>44.3</v>
      </c>
      <c r="D168" s="60" t="s">
        <v>103</v>
      </c>
      <c r="E168" s="62">
        <v>1029841</v>
      </c>
      <c r="F168" s="62">
        <v>13316138047</v>
      </c>
      <c r="G168" s="61">
        <v>68</v>
      </c>
      <c r="H168" s="63">
        <v>12930.282999999999</v>
      </c>
      <c r="I168" s="7">
        <f t="shared" si="62"/>
        <v>23.700000000000003</v>
      </c>
      <c r="J168" s="7" t="s">
        <v>566</v>
      </c>
      <c r="K168" s="7">
        <v>30</v>
      </c>
      <c r="L168" s="7">
        <v>5</v>
      </c>
      <c r="M168" s="7">
        <f t="shared" si="63"/>
        <v>9.2999999999999972</v>
      </c>
      <c r="N168" s="7">
        <f t="shared" si="64"/>
        <v>23.700000000000003</v>
      </c>
      <c r="O168" s="45">
        <f t="shared" si="65"/>
        <v>39948414.141000003</v>
      </c>
      <c r="P168" s="45">
        <f t="shared" si="66"/>
        <v>6658069.0235000001</v>
      </c>
      <c r="Q168" s="45">
        <f t="shared" si="67"/>
        <v>12384008.383709997</v>
      </c>
      <c r="R168" s="45">
        <f t="shared" si="68"/>
        <v>31559247.171390001</v>
      </c>
      <c r="S168" s="45">
        <f t="shared" si="69"/>
        <v>90549738.719600007</v>
      </c>
      <c r="T168" s="45">
        <f t="shared" si="70"/>
        <v>90549738.719600007</v>
      </c>
      <c r="U168" s="45">
        <f t="shared" si="53"/>
        <v>2440.7236230939416</v>
      </c>
      <c r="W168" s="7"/>
    </row>
    <row r="169" spans="1:24" ht="13" x14ac:dyDescent="0.15">
      <c r="A169" s="7" t="s">
        <v>610</v>
      </c>
      <c r="B169" s="60" t="s">
        <v>184</v>
      </c>
      <c r="C169" s="61">
        <v>43.9</v>
      </c>
      <c r="D169" s="60" t="s">
        <v>184</v>
      </c>
      <c r="E169" s="62">
        <v>1068616</v>
      </c>
      <c r="F169" s="62">
        <v>3962560692</v>
      </c>
      <c r="G169" s="61">
        <v>71</v>
      </c>
      <c r="H169" s="63">
        <v>3708.1239999999998</v>
      </c>
      <c r="I169" s="7">
        <f t="shared" si="62"/>
        <v>27.1</v>
      </c>
      <c r="J169" s="7" t="s">
        <v>566</v>
      </c>
      <c r="K169" s="7">
        <v>30</v>
      </c>
      <c r="L169" s="7">
        <v>5</v>
      </c>
      <c r="M169" s="7">
        <f t="shared" si="63"/>
        <v>8.8999999999999986</v>
      </c>
      <c r="N169" s="7">
        <f t="shared" si="64"/>
        <v>27.1</v>
      </c>
      <c r="O169" s="45">
        <f t="shared" si="65"/>
        <v>11887682.075999999</v>
      </c>
      <c r="P169" s="45">
        <f t="shared" si="66"/>
        <v>1981280.3459999999</v>
      </c>
      <c r="Q169" s="45">
        <f t="shared" si="67"/>
        <v>3526679.0158799994</v>
      </c>
      <c r="R169" s="45">
        <f t="shared" si="68"/>
        <v>10738539.475320002</v>
      </c>
      <c r="S169" s="45">
        <f t="shared" si="69"/>
        <v>28134180.913199998</v>
      </c>
      <c r="T169" s="45">
        <f t="shared" si="70"/>
        <v>28134180.913199998</v>
      </c>
      <c r="U169" s="45">
        <f t="shared" si="53"/>
        <v>2895.949400645718</v>
      </c>
      <c r="W169" s="7"/>
    </row>
    <row r="170" spans="1:24" ht="13" x14ac:dyDescent="0.15">
      <c r="A170" s="7" t="s">
        <v>610</v>
      </c>
      <c r="B170" s="60" t="s">
        <v>70</v>
      </c>
      <c r="C170" s="61">
        <v>44</v>
      </c>
      <c r="D170" s="60" t="s">
        <v>70</v>
      </c>
      <c r="E170" s="62">
        <v>1169805</v>
      </c>
      <c r="F170" s="62">
        <v>44208939282</v>
      </c>
      <c r="G170" s="61">
        <v>91.9</v>
      </c>
      <c r="H170" s="63">
        <v>37791.707999999999</v>
      </c>
      <c r="I170" s="7">
        <f t="shared" si="62"/>
        <v>47.900000000000006</v>
      </c>
      <c r="J170" s="7" t="s">
        <v>566</v>
      </c>
      <c r="K170" s="7">
        <v>30</v>
      </c>
      <c r="L170" s="7">
        <v>5</v>
      </c>
      <c r="M170" s="7">
        <f t="shared" si="63"/>
        <v>9</v>
      </c>
      <c r="N170" s="7">
        <f t="shared" si="64"/>
        <v>47.900000000000006</v>
      </c>
      <c r="O170" s="45">
        <f t="shared" si="65"/>
        <v>132626817.846</v>
      </c>
      <c r="P170" s="45">
        <f t="shared" si="66"/>
        <v>22104469.640999999</v>
      </c>
      <c r="Q170" s="45">
        <f t="shared" si="67"/>
        <v>39788045.353799999</v>
      </c>
      <c r="R170" s="45">
        <f t="shared" si="68"/>
        <v>211760819.16078004</v>
      </c>
      <c r="S170" s="45">
        <f t="shared" si="69"/>
        <v>406280152.00158</v>
      </c>
      <c r="T170" s="45">
        <f t="shared" si="70"/>
        <v>406280152.00158</v>
      </c>
      <c r="U170" s="45">
        <f t="shared" si="53"/>
        <v>5603.3672561393641</v>
      </c>
      <c r="W170" s="7"/>
    </row>
    <row r="171" spans="1:24" s="158" customFormat="1" ht="13" x14ac:dyDescent="0.15">
      <c r="A171" s="158" t="s">
        <v>610</v>
      </c>
      <c r="B171" s="159" t="s">
        <v>639</v>
      </c>
      <c r="C171" s="160"/>
      <c r="D171" s="159"/>
      <c r="E171" s="161">
        <f>F171/H171</f>
        <v>1019320.7575625805</v>
      </c>
      <c r="F171" s="162">
        <f t="shared" ref="F171:Q171" si="71">SUM(F156:F170)</f>
        <v>123967528662</v>
      </c>
      <c r="G171" s="163">
        <f>S171*10000/F171</f>
        <v>79.237930434656974</v>
      </c>
      <c r="H171" s="162">
        <f t="shared" si="71"/>
        <v>121617.78099999999</v>
      </c>
      <c r="I171" s="162"/>
      <c r="J171" s="162"/>
      <c r="K171" s="163">
        <f>O171*10000/F171</f>
        <v>30</v>
      </c>
      <c r="L171" s="163">
        <f>P171*10000/F171</f>
        <v>5</v>
      </c>
      <c r="M171" s="163">
        <f>Q171*10000/F171</f>
        <v>9.1450520599166563</v>
      </c>
      <c r="N171" s="163">
        <f>R171*10000/F171</f>
        <v>35.092878374740323</v>
      </c>
      <c r="O171" s="162">
        <f t="shared" si="71"/>
        <v>371902585.986</v>
      </c>
      <c r="P171" s="162">
        <f t="shared" si="71"/>
        <v>61983764.331</v>
      </c>
      <c r="Q171" s="162">
        <f t="shared" si="71"/>
        <v>113368950.33532001</v>
      </c>
      <c r="R171" s="162">
        <f>SUM(R156:R170)</f>
        <v>435037740.57527006</v>
      </c>
      <c r="S171" s="162">
        <f t="shared" ref="S171:T171" si="72">SUM(S156:S170)</f>
        <v>982293041.22759008</v>
      </c>
      <c r="T171" s="162">
        <f t="shared" si="72"/>
        <v>982293041.22759008</v>
      </c>
      <c r="U171" s="162">
        <f t="shared" si="53"/>
        <v>3577.0899369991803</v>
      </c>
      <c r="X171" s="164">
        <f>K171+L171+M171+N171-G171</f>
        <v>0</v>
      </c>
    </row>
    <row r="172" spans="1:24" ht="12" x14ac:dyDescent="0.15">
      <c r="B172" s="60"/>
      <c r="C172" s="61"/>
      <c r="D172" s="60"/>
      <c r="E172" s="62"/>
      <c r="F172" s="62"/>
      <c r="G172" s="61"/>
      <c r="H172" s="63"/>
      <c r="O172" s="45"/>
      <c r="P172" s="45"/>
      <c r="Q172" s="45"/>
      <c r="R172" s="45"/>
      <c r="S172" s="45"/>
      <c r="T172" s="45"/>
      <c r="U172" s="45"/>
      <c r="W172" s="7"/>
    </row>
    <row r="173" spans="1:24" ht="13" x14ac:dyDescent="0.15">
      <c r="A173" s="7" t="s">
        <v>615</v>
      </c>
      <c r="B173" s="60" t="s">
        <v>139</v>
      </c>
      <c r="C173" s="61">
        <v>43.8</v>
      </c>
      <c r="D173" s="60" t="s">
        <v>139</v>
      </c>
      <c r="E173" s="62">
        <v>1190478</v>
      </c>
      <c r="F173" s="62">
        <v>1502319632</v>
      </c>
      <c r="G173" s="61">
        <v>76.900000000000006</v>
      </c>
      <c r="H173" s="63">
        <v>1261.9469999999999</v>
      </c>
      <c r="I173" s="7">
        <f t="shared" ref="I173:I181" si="73">G173-C173</f>
        <v>33.100000000000009</v>
      </c>
      <c r="J173" s="7" t="s">
        <v>566</v>
      </c>
      <c r="K173" s="7">
        <v>30</v>
      </c>
      <c r="L173" s="7">
        <v>5</v>
      </c>
      <c r="M173" s="7">
        <f t="shared" ref="M173:M181" si="74">C173-K173-L173</f>
        <v>8.7999999999999972</v>
      </c>
      <c r="N173" s="7">
        <f t="shared" ref="N173:N181" si="75">G173-C173</f>
        <v>33.100000000000009</v>
      </c>
      <c r="O173" s="45">
        <f t="shared" ref="O173:O181" si="76">F173*K173/10000</f>
        <v>4506958.8959999997</v>
      </c>
      <c r="P173" s="45">
        <f t="shared" ref="P173:P181" si="77">F173*L173/10000</f>
        <v>751159.81599999999</v>
      </c>
      <c r="Q173" s="45">
        <f t="shared" ref="Q173:Q181" si="78">F173*M173/10000</f>
        <v>1322041.2761599997</v>
      </c>
      <c r="R173" s="45">
        <f t="shared" ref="R173:R181" si="79">F173*N173/10000</f>
        <v>4972677.9819200011</v>
      </c>
      <c r="S173" s="45">
        <f t="shared" ref="S173:S181" si="80">SUM(O173:R173)</f>
        <v>11552837.970079999</v>
      </c>
      <c r="T173" s="45">
        <f t="shared" ref="T173:T181" si="81">F173*G173/10000</f>
        <v>11552837.970079999</v>
      </c>
      <c r="U173" s="45">
        <f t="shared" si="53"/>
        <v>3940.4808458041434</v>
      </c>
      <c r="W173" s="7"/>
    </row>
    <row r="174" spans="1:24" ht="13" x14ac:dyDescent="0.15">
      <c r="A174" s="7" t="s">
        <v>615</v>
      </c>
      <c r="B174" s="60" t="s">
        <v>138</v>
      </c>
      <c r="C174" s="61">
        <v>44</v>
      </c>
      <c r="D174" s="60" t="s">
        <v>138</v>
      </c>
      <c r="E174" s="62">
        <v>1201299</v>
      </c>
      <c r="F174" s="62">
        <v>4940696050</v>
      </c>
      <c r="G174" s="61">
        <v>73</v>
      </c>
      <c r="H174" s="63">
        <v>4112.7960000000003</v>
      </c>
      <c r="I174" s="7">
        <f t="shared" si="73"/>
        <v>29</v>
      </c>
      <c r="J174" s="7" t="s">
        <v>566</v>
      </c>
      <c r="K174" s="7">
        <v>30</v>
      </c>
      <c r="L174" s="7">
        <v>5</v>
      </c>
      <c r="M174" s="7">
        <f t="shared" si="74"/>
        <v>9</v>
      </c>
      <c r="N174" s="7">
        <f t="shared" si="75"/>
        <v>29</v>
      </c>
      <c r="O174" s="45">
        <f t="shared" si="76"/>
        <v>14822088.15</v>
      </c>
      <c r="P174" s="45">
        <f t="shared" si="77"/>
        <v>2470348.0249999999</v>
      </c>
      <c r="Q174" s="45">
        <f t="shared" si="78"/>
        <v>4446626.4450000003</v>
      </c>
      <c r="R174" s="45">
        <f t="shared" si="79"/>
        <v>14328018.545</v>
      </c>
      <c r="S174" s="45">
        <f t="shared" si="80"/>
        <v>36067081.164999999</v>
      </c>
      <c r="T174" s="45">
        <f t="shared" si="81"/>
        <v>36067081.164999999</v>
      </c>
      <c r="U174" s="45">
        <f t="shared" si="53"/>
        <v>3483.7659210425218</v>
      </c>
      <c r="W174" s="7"/>
    </row>
    <row r="175" spans="1:24" ht="13" x14ac:dyDescent="0.15">
      <c r="A175" s="7" t="s">
        <v>615</v>
      </c>
      <c r="B175" s="60" t="s">
        <v>29</v>
      </c>
      <c r="C175" s="61">
        <v>44.2</v>
      </c>
      <c r="D175" s="60" t="s">
        <v>29</v>
      </c>
      <c r="E175" s="62">
        <v>1205652</v>
      </c>
      <c r="F175" s="62">
        <v>22738362511</v>
      </c>
      <c r="G175" s="61">
        <v>76.900000000000006</v>
      </c>
      <c r="H175" s="63">
        <v>18859.797999999999</v>
      </c>
      <c r="I175" s="7">
        <f t="shared" si="73"/>
        <v>32.700000000000003</v>
      </c>
      <c r="J175" s="7" t="s">
        <v>566</v>
      </c>
      <c r="K175" s="7">
        <v>30</v>
      </c>
      <c r="L175" s="7">
        <v>5</v>
      </c>
      <c r="M175" s="7">
        <f t="shared" si="74"/>
        <v>9.2000000000000028</v>
      </c>
      <c r="N175" s="7">
        <f t="shared" si="75"/>
        <v>32.700000000000003</v>
      </c>
      <c r="O175" s="45">
        <f t="shared" si="76"/>
        <v>68215087.533000007</v>
      </c>
      <c r="P175" s="45">
        <f t="shared" si="77"/>
        <v>11369181.2555</v>
      </c>
      <c r="Q175" s="45">
        <f t="shared" si="78"/>
        <v>20919293.510120008</v>
      </c>
      <c r="R175" s="45">
        <f t="shared" si="79"/>
        <v>74354445.410970002</v>
      </c>
      <c r="S175" s="45">
        <f t="shared" si="80"/>
        <v>174858007.70959002</v>
      </c>
      <c r="T175" s="45">
        <f t="shared" si="81"/>
        <v>174858007.70959002</v>
      </c>
      <c r="U175" s="45">
        <f t="shared" si="53"/>
        <v>3942.4836581478767</v>
      </c>
      <c r="W175" s="7"/>
    </row>
    <row r="176" spans="1:24" ht="13" x14ac:dyDescent="0.15">
      <c r="A176" s="7" t="s">
        <v>615</v>
      </c>
      <c r="B176" s="60" t="s">
        <v>42</v>
      </c>
      <c r="C176" s="61">
        <v>44.5</v>
      </c>
      <c r="D176" s="60" t="s">
        <v>42</v>
      </c>
      <c r="E176" s="62">
        <v>1244971</v>
      </c>
      <c r="F176" s="62">
        <v>5869792462</v>
      </c>
      <c r="G176" s="61">
        <v>68.900000000000006</v>
      </c>
      <c r="H176" s="63">
        <v>4714.8019999999997</v>
      </c>
      <c r="I176" s="7">
        <f t="shared" si="73"/>
        <v>24.400000000000006</v>
      </c>
      <c r="J176" s="7" t="s">
        <v>566</v>
      </c>
      <c r="K176" s="7">
        <v>30</v>
      </c>
      <c r="L176" s="7">
        <v>5</v>
      </c>
      <c r="M176" s="7">
        <f t="shared" si="74"/>
        <v>9.5</v>
      </c>
      <c r="N176" s="7">
        <f t="shared" si="75"/>
        <v>24.400000000000006</v>
      </c>
      <c r="O176" s="45">
        <f t="shared" si="76"/>
        <v>17609377.386</v>
      </c>
      <c r="P176" s="45">
        <f t="shared" si="77"/>
        <v>2934896.2310000001</v>
      </c>
      <c r="Q176" s="45">
        <f t="shared" si="78"/>
        <v>5576302.8388999999</v>
      </c>
      <c r="R176" s="45">
        <f t="shared" si="79"/>
        <v>14322293.607280001</v>
      </c>
      <c r="S176" s="45">
        <f t="shared" si="80"/>
        <v>40442870.06318</v>
      </c>
      <c r="T176" s="45">
        <f t="shared" si="81"/>
        <v>40442870.063180007</v>
      </c>
      <c r="U176" s="45">
        <f t="shared" si="53"/>
        <v>3037.7296029143963</v>
      </c>
      <c r="W176" s="7"/>
    </row>
    <row r="177" spans="1:24" ht="13" x14ac:dyDescent="0.15">
      <c r="A177" s="7" t="s">
        <v>615</v>
      </c>
      <c r="B177" s="60" t="s">
        <v>114</v>
      </c>
      <c r="C177" s="61">
        <v>44.3</v>
      </c>
      <c r="D177" s="60" t="s">
        <v>114</v>
      </c>
      <c r="E177" s="62">
        <v>1270860</v>
      </c>
      <c r="F177" s="62">
        <v>1224404110</v>
      </c>
      <c r="G177" s="61">
        <v>48</v>
      </c>
      <c r="H177" s="61">
        <v>963.44500000000005</v>
      </c>
      <c r="I177" s="7">
        <f t="shared" si="73"/>
        <v>3.7000000000000028</v>
      </c>
      <c r="J177" s="7" t="s">
        <v>566</v>
      </c>
      <c r="K177" s="7">
        <v>30</v>
      </c>
      <c r="L177" s="7">
        <v>5</v>
      </c>
      <c r="M177" s="7">
        <f t="shared" si="74"/>
        <v>9.2999999999999972</v>
      </c>
      <c r="N177" s="7">
        <f t="shared" si="75"/>
        <v>3.7000000000000028</v>
      </c>
      <c r="O177" s="45">
        <f t="shared" si="76"/>
        <v>3673212.33</v>
      </c>
      <c r="P177" s="45">
        <f t="shared" si="77"/>
        <v>612202.05500000005</v>
      </c>
      <c r="Q177" s="45">
        <f t="shared" si="78"/>
        <v>1138695.8222999997</v>
      </c>
      <c r="R177" s="45">
        <f t="shared" si="79"/>
        <v>453029.5207000004</v>
      </c>
      <c r="S177" s="45">
        <f t="shared" si="80"/>
        <v>5877139.7280000001</v>
      </c>
      <c r="T177" s="45">
        <f t="shared" si="81"/>
        <v>5877139.7280000001</v>
      </c>
      <c r="U177" s="45">
        <f t="shared" si="53"/>
        <v>470.21835257850773</v>
      </c>
      <c r="W177" s="7"/>
    </row>
    <row r="178" spans="1:24" ht="13" x14ac:dyDescent="0.15">
      <c r="A178" s="7" t="s">
        <v>615</v>
      </c>
      <c r="B178" s="60" t="s">
        <v>99</v>
      </c>
      <c r="C178" s="61">
        <v>44</v>
      </c>
      <c r="D178" s="60" t="s">
        <v>99</v>
      </c>
      <c r="E178" s="62">
        <v>1273949</v>
      </c>
      <c r="F178" s="62">
        <v>109819489581</v>
      </c>
      <c r="G178" s="61">
        <v>90.6</v>
      </c>
      <c r="H178" s="63">
        <v>86204.023000000001</v>
      </c>
      <c r="I178" s="7">
        <f t="shared" si="73"/>
        <v>46.599999999999994</v>
      </c>
      <c r="J178" s="7" t="s">
        <v>566</v>
      </c>
      <c r="K178" s="7">
        <v>30</v>
      </c>
      <c r="L178" s="7">
        <v>5</v>
      </c>
      <c r="M178" s="7">
        <f t="shared" si="74"/>
        <v>9</v>
      </c>
      <c r="N178" s="7">
        <f t="shared" si="75"/>
        <v>46.599999999999994</v>
      </c>
      <c r="O178" s="45">
        <f t="shared" si="76"/>
        <v>329458468.74299997</v>
      </c>
      <c r="P178" s="45">
        <f t="shared" si="77"/>
        <v>54909744.7905</v>
      </c>
      <c r="Q178" s="45">
        <f t="shared" si="78"/>
        <v>98837540.622899994</v>
      </c>
      <c r="R178" s="45">
        <f t="shared" si="79"/>
        <v>511758821.44745994</v>
      </c>
      <c r="S178" s="45">
        <f t="shared" si="80"/>
        <v>994964575.6038599</v>
      </c>
      <c r="T178" s="45">
        <f t="shared" si="81"/>
        <v>994964575.6038599</v>
      </c>
      <c r="U178" s="45">
        <f t="shared" si="53"/>
        <v>5936.6002146728106</v>
      </c>
      <c r="W178" s="7"/>
    </row>
    <row r="179" spans="1:24" ht="13" x14ac:dyDescent="0.15">
      <c r="A179" s="7" t="s">
        <v>615</v>
      </c>
      <c r="B179" s="60" t="s">
        <v>27</v>
      </c>
      <c r="C179" s="61">
        <v>42.7</v>
      </c>
      <c r="D179" s="60" t="s">
        <v>27</v>
      </c>
      <c r="E179" s="62">
        <v>1311587</v>
      </c>
      <c r="F179" s="62">
        <v>657796200</v>
      </c>
      <c r="G179" s="61">
        <v>81.3</v>
      </c>
      <c r="H179" s="61">
        <v>501.52699999999999</v>
      </c>
      <c r="I179" s="7">
        <f t="shared" si="73"/>
        <v>38.599999999999994</v>
      </c>
      <c r="J179" s="7" t="s">
        <v>566</v>
      </c>
      <c r="K179" s="7">
        <v>30</v>
      </c>
      <c r="L179" s="7">
        <v>5</v>
      </c>
      <c r="M179" s="7">
        <f t="shared" si="74"/>
        <v>7.7000000000000028</v>
      </c>
      <c r="N179" s="7">
        <f t="shared" si="75"/>
        <v>38.599999999999994</v>
      </c>
      <c r="O179" s="45">
        <f t="shared" si="76"/>
        <v>1973388.6</v>
      </c>
      <c r="P179" s="45">
        <f t="shared" si="77"/>
        <v>328898.09999999998</v>
      </c>
      <c r="Q179" s="45">
        <f t="shared" si="78"/>
        <v>506503.0740000002</v>
      </c>
      <c r="R179" s="45">
        <f t="shared" si="79"/>
        <v>2539093.3319999995</v>
      </c>
      <c r="S179" s="45">
        <f t="shared" si="80"/>
        <v>5347883.1059999997</v>
      </c>
      <c r="T179" s="45">
        <f t="shared" si="81"/>
        <v>5347883.1059999997</v>
      </c>
      <c r="U179" s="45">
        <f t="shared" si="53"/>
        <v>5062.7251015398961</v>
      </c>
      <c r="W179" s="7"/>
    </row>
    <row r="180" spans="1:24" ht="13" x14ac:dyDescent="0.15">
      <c r="A180" s="7" t="s">
        <v>615</v>
      </c>
      <c r="B180" s="60" t="s">
        <v>117</v>
      </c>
      <c r="C180" s="61">
        <v>42.8</v>
      </c>
      <c r="D180" s="60" t="s">
        <v>117</v>
      </c>
      <c r="E180" s="62">
        <v>1405614</v>
      </c>
      <c r="F180" s="62">
        <v>1220486574</v>
      </c>
      <c r="G180" s="61">
        <v>46.4</v>
      </c>
      <c r="H180" s="61">
        <v>868.29399999999998</v>
      </c>
      <c r="I180" s="7">
        <f t="shared" si="73"/>
        <v>3.6000000000000014</v>
      </c>
      <c r="J180" s="7" t="s">
        <v>566</v>
      </c>
      <c r="K180" s="7">
        <v>30</v>
      </c>
      <c r="L180" s="7">
        <v>5</v>
      </c>
      <c r="M180" s="7">
        <f t="shared" si="74"/>
        <v>7.7999999999999972</v>
      </c>
      <c r="N180" s="7">
        <f t="shared" si="75"/>
        <v>3.6000000000000014</v>
      </c>
      <c r="O180" s="45">
        <f t="shared" si="76"/>
        <v>3661459.7220000001</v>
      </c>
      <c r="P180" s="45">
        <f t="shared" si="77"/>
        <v>610243.28700000001</v>
      </c>
      <c r="Q180" s="45">
        <f t="shared" si="78"/>
        <v>951979.52771999966</v>
      </c>
      <c r="R180" s="45">
        <f t="shared" si="79"/>
        <v>439375.16664000013</v>
      </c>
      <c r="S180" s="45">
        <f t="shared" si="80"/>
        <v>5663057.7033599997</v>
      </c>
      <c r="T180" s="45">
        <f t="shared" si="81"/>
        <v>5663057.7033599997</v>
      </c>
      <c r="U180" s="45">
        <f t="shared" si="53"/>
        <v>506.02119401953729</v>
      </c>
      <c r="W180" s="7"/>
    </row>
    <row r="181" spans="1:24" ht="13" x14ac:dyDescent="0.15">
      <c r="A181" s="7" t="s">
        <v>615</v>
      </c>
      <c r="B181" s="60" t="s">
        <v>16</v>
      </c>
      <c r="C181" s="61">
        <v>40</v>
      </c>
      <c r="D181" s="60" t="s">
        <v>16</v>
      </c>
      <c r="E181" s="62">
        <v>1681764</v>
      </c>
      <c r="F181" s="62">
        <v>639760013</v>
      </c>
      <c r="G181" s="61">
        <v>114.7</v>
      </c>
      <c r="H181" s="61">
        <v>380.41</v>
      </c>
      <c r="I181" s="7">
        <f t="shared" si="73"/>
        <v>74.7</v>
      </c>
      <c r="J181" s="7" t="s">
        <v>566</v>
      </c>
      <c r="K181" s="7">
        <v>30</v>
      </c>
      <c r="L181" s="7">
        <v>5</v>
      </c>
      <c r="M181" s="7">
        <f t="shared" si="74"/>
        <v>5</v>
      </c>
      <c r="N181" s="7">
        <f t="shared" si="75"/>
        <v>74.7</v>
      </c>
      <c r="O181" s="45">
        <f t="shared" si="76"/>
        <v>1919280.0390000001</v>
      </c>
      <c r="P181" s="45">
        <f t="shared" si="77"/>
        <v>319880.00650000002</v>
      </c>
      <c r="Q181" s="45">
        <f t="shared" si="78"/>
        <v>319880.00650000002</v>
      </c>
      <c r="R181" s="45">
        <f t="shared" si="79"/>
        <v>4779007.2971099997</v>
      </c>
      <c r="S181" s="45">
        <f t="shared" si="80"/>
        <v>7338047.3491099998</v>
      </c>
      <c r="T181" s="45">
        <f t="shared" si="81"/>
        <v>7338047.3491100008</v>
      </c>
      <c r="U181" s="45">
        <f t="shared" si="53"/>
        <v>12562.780413527507</v>
      </c>
      <c r="W181" s="7"/>
    </row>
    <row r="182" spans="1:24" s="158" customFormat="1" ht="13" x14ac:dyDescent="0.15">
      <c r="A182" s="158" t="s">
        <v>615</v>
      </c>
      <c r="B182" s="159" t="s">
        <v>639</v>
      </c>
      <c r="C182" s="160"/>
      <c r="D182" s="159"/>
      <c r="E182" s="161">
        <f>F182/H182</f>
        <v>1260853.7943371821</v>
      </c>
      <c r="F182" s="162">
        <f t="shared" ref="F182:Q182" si="82">SUM(F173:F181)</f>
        <v>148613107133</v>
      </c>
      <c r="G182" s="163">
        <f>S182*10000/F182</f>
        <v>86.271764660082454</v>
      </c>
      <c r="H182" s="162">
        <f t="shared" si="82"/>
        <v>117867.042</v>
      </c>
      <c r="I182" s="162"/>
      <c r="J182" s="162"/>
      <c r="K182" s="163">
        <f>O182*10000/F182</f>
        <v>30</v>
      </c>
      <c r="L182" s="163">
        <f>P182*10000/F182</f>
        <v>5.0000000000000009</v>
      </c>
      <c r="M182" s="163">
        <f>Q182*10000/F182</f>
        <v>9.0179706022606059</v>
      </c>
      <c r="N182" s="163">
        <f>R182*10000/F182</f>
        <v>42.253794057821864</v>
      </c>
      <c r="O182" s="162">
        <f t="shared" si="82"/>
        <v>445839321.39899999</v>
      </c>
      <c r="P182" s="162">
        <f t="shared" si="82"/>
        <v>74306553.566500008</v>
      </c>
      <c r="Q182" s="162">
        <f t="shared" si="82"/>
        <v>134018863.12360001</v>
      </c>
      <c r="R182" s="162">
        <f>SUM(R173:R181)</f>
        <v>627946762.30908</v>
      </c>
      <c r="S182" s="162">
        <f t="shared" ref="S182:T182" si="83">SUM(S173:S181)</f>
        <v>1282111500.3981798</v>
      </c>
      <c r="T182" s="162">
        <f t="shared" si="83"/>
        <v>1282111500.3981798</v>
      </c>
      <c r="U182" s="162">
        <f t="shared" si="53"/>
        <v>5327.5856562946574</v>
      </c>
      <c r="X182" s="164">
        <f>K182+L182+M182+N182-G182</f>
        <v>0</v>
      </c>
    </row>
    <row r="183" spans="1:24" ht="12" x14ac:dyDescent="0.15">
      <c r="Q183" s="95"/>
      <c r="R183" s="119"/>
      <c r="W183" s="7"/>
    </row>
    <row r="184" spans="1:24" ht="13" thickBot="1" x14ac:dyDescent="0.2">
      <c r="W184" s="7"/>
    </row>
    <row r="185" spans="1:24" ht="27" thickBot="1" x14ac:dyDescent="0.2">
      <c r="B185" s="128" t="s">
        <v>666</v>
      </c>
      <c r="C185" s="129" t="s">
        <v>7</v>
      </c>
      <c r="D185" s="125" t="s">
        <v>570</v>
      </c>
      <c r="E185" s="129" t="s">
        <v>640</v>
      </c>
      <c r="F185" s="7" t="s">
        <v>641</v>
      </c>
      <c r="J185" s="7" t="s">
        <v>667</v>
      </c>
      <c r="W185" s="7"/>
    </row>
    <row r="186" spans="1:24" ht="13" x14ac:dyDescent="0.15">
      <c r="B186" s="130" t="s">
        <v>615</v>
      </c>
      <c r="C186" s="132">
        <v>117867</v>
      </c>
      <c r="D186" s="126">
        <v>627946762</v>
      </c>
      <c r="E186" s="126" t="s">
        <v>622</v>
      </c>
      <c r="F186" s="45">
        <f>D186/1000000</f>
        <v>627.94676200000004</v>
      </c>
      <c r="G186" s="131">
        <f>F186/F191</f>
        <v>0.40458877542029342</v>
      </c>
      <c r="I186" s="7" t="s">
        <v>609</v>
      </c>
      <c r="J186" s="126">
        <v>291</v>
      </c>
      <c r="K186" s="45">
        <f>F186-J186</f>
        <v>336.94676200000004</v>
      </c>
      <c r="W186" s="7"/>
    </row>
    <row r="187" spans="1:24" ht="13" x14ac:dyDescent="0.15">
      <c r="B187" s="130" t="s">
        <v>610</v>
      </c>
      <c r="C187" s="132">
        <v>121618</v>
      </c>
      <c r="D187" s="126">
        <v>435037741</v>
      </c>
      <c r="E187" s="126" t="s">
        <v>623</v>
      </c>
      <c r="F187" s="45">
        <f>D187/1000000</f>
        <v>435.03774099999998</v>
      </c>
      <c r="G187" s="131">
        <f>F187/F191</f>
        <v>0.28029667090281252</v>
      </c>
      <c r="I187" s="7" t="s">
        <v>608</v>
      </c>
      <c r="J187" s="126">
        <v>94</v>
      </c>
      <c r="K187" s="45">
        <f t="shared" ref="K187:K190" si="84">F187-J187</f>
        <v>341.03774099999998</v>
      </c>
      <c r="W187" s="7"/>
    </row>
    <row r="188" spans="1:24" ht="13" x14ac:dyDescent="0.15">
      <c r="B188" s="130" t="s">
        <v>614</v>
      </c>
      <c r="C188" s="132">
        <v>115117</v>
      </c>
      <c r="D188" s="126">
        <v>214399217</v>
      </c>
      <c r="E188" s="126" t="s">
        <v>624</v>
      </c>
      <c r="F188" s="45">
        <f>D188/1000000</f>
        <v>214.39921699999999</v>
      </c>
      <c r="G188" s="131">
        <f>F188/F191</f>
        <v>0.13813832940363141</v>
      </c>
      <c r="I188" s="7" t="s">
        <v>607</v>
      </c>
      <c r="J188" s="126">
        <v>73</v>
      </c>
      <c r="K188" s="45">
        <f t="shared" si="84"/>
        <v>141.39921699999999</v>
      </c>
      <c r="W188" s="7"/>
    </row>
    <row r="189" spans="1:24" ht="13" x14ac:dyDescent="0.15">
      <c r="B189" s="130" t="s">
        <v>616</v>
      </c>
      <c r="C189" s="132">
        <v>119764</v>
      </c>
      <c r="D189" s="126">
        <v>162025204</v>
      </c>
      <c r="E189" s="126" t="s">
        <v>625</v>
      </c>
      <c r="F189" s="45">
        <f>D189/1000000</f>
        <v>162.025204</v>
      </c>
      <c r="G189" s="131">
        <f>F189/F191</f>
        <v>0.10439352958011307</v>
      </c>
      <c r="I189" s="7" t="s">
        <v>606</v>
      </c>
      <c r="J189" s="126">
        <v>38</v>
      </c>
      <c r="K189" s="45">
        <f t="shared" si="84"/>
        <v>124.025204</v>
      </c>
      <c r="W189" s="7"/>
    </row>
    <row r="190" spans="1:24" ht="13" x14ac:dyDescent="0.15">
      <c r="B190" s="130" t="s">
        <v>605</v>
      </c>
      <c r="C190" s="132">
        <v>117872</v>
      </c>
      <c r="D190" s="126">
        <v>112652824</v>
      </c>
      <c r="E190" s="126" t="s">
        <v>626</v>
      </c>
      <c r="F190" s="45">
        <f>D190/1000000</f>
        <v>112.652824</v>
      </c>
      <c r="G190" s="131">
        <f>F190/F191</f>
        <v>7.2582694693149541E-2</v>
      </c>
      <c r="I190" s="7" t="s">
        <v>605</v>
      </c>
      <c r="J190" s="126">
        <v>23</v>
      </c>
      <c r="K190" s="45">
        <f t="shared" si="84"/>
        <v>89.652823999999995</v>
      </c>
      <c r="W190" s="7"/>
    </row>
    <row r="191" spans="1:24" ht="12" x14ac:dyDescent="0.15">
      <c r="F191" s="45">
        <f>SUM(F186:F190)</f>
        <v>1552.0617480000001</v>
      </c>
      <c r="G191" s="131">
        <f>SUM(G186:G190)</f>
        <v>1</v>
      </c>
      <c r="J191" s="126"/>
      <c r="W191" s="7"/>
    </row>
  </sheetData>
  <autoFilter ref="B1:U182" xr:uid="{7D00DAA9-D1D1-8D45-A5B4-46EFEC12A00B}"/>
  <sortState xmlns:xlrd2="http://schemas.microsoft.com/office/spreadsheetml/2017/richdata2" ref="I186:J190">
    <sortCondition descending="1" ref="I186:I190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DF02B-10E3-EE43-AAF3-C0C29FFF5FBA}">
  <dimension ref="A1:H9"/>
  <sheetViews>
    <sheetView workbookViewId="0">
      <selection activeCell="F68" sqref="F68"/>
    </sheetView>
  </sheetViews>
  <sheetFormatPr baseColWidth="10" defaultRowHeight="15" x14ac:dyDescent="0.2"/>
  <cols>
    <col min="1" max="1" width="31.83203125" style="1" customWidth="1"/>
    <col min="2" max="2" width="10.83203125" style="1"/>
    <col min="3" max="3" width="15.1640625" style="1" customWidth="1"/>
    <col min="4" max="4" width="12" style="1" bestFit="1" customWidth="1"/>
    <col min="5" max="5" width="12.83203125" style="1" bestFit="1" customWidth="1"/>
    <col min="6" max="10" width="11" style="1" bestFit="1" customWidth="1"/>
    <col min="11" max="16384" width="10.83203125" style="1"/>
  </cols>
  <sheetData>
    <row r="1" spans="1:8" s="42" customFormat="1" ht="48" x14ac:dyDescent="0.2">
      <c r="B1" s="42" t="s">
        <v>650</v>
      </c>
      <c r="C1" s="42" t="s">
        <v>651</v>
      </c>
      <c r="D1" s="42" t="s">
        <v>652</v>
      </c>
      <c r="E1" s="42" t="s">
        <v>653</v>
      </c>
      <c r="F1" s="42" t="s">
        <v>655</v>
      </c>
      <c r="G1" s="42" t="s">
        <v>656</v>
      </c>
      <c r="H1" s="42" t="s">
        <v>654</v>
      </c>
    </row>
    <row r="2" spans="1:8" x14ac:dyDescent="0.2">
      <c r="A2" s="1" t="s">
        <v>643</v>
      </c>
      <c r="B2" s="133">
        <v>587717</v>
      </c>
      <c r="C2" s="134">
        <v>592237.61699999997</v>
      </c>
      <c r="D2" s="135">
        <f>C2-B2</f>
        <v>4520.6169999999693</v>
      </c>
      <c r="E2" s="136">
        <v>1</v>
      </c>
      <c r="F2" s="135">
        <f>B2*E2</f>
        <v>587717</v>
      </c>
      <c r="G2" s="137">
        <f>C2*E2</f>
        <v>592237.61699999997</v>
      </c>
      <c r="H2" s="137">
        <f>G2-F2</f>
        <v>4520.6169999999693</v>
      </c>
    </row>
    <row r="3" spans="1:8" x14ac:dyDescent="0.2">
      <c r="A3" s="1" t="s">
        <v>644</v>
      </c>
      <c r="B3" s="133">
        <v>10535</v>
      </c>
      <c r="C3" s="134">
        <v>44860</v>
      </c>
      <c r="D3" s="135">
        <f t="shared" ref="D3:D8" si="0">C3-B3</f>
        <v>34325</v>
      </c>
      <c r="E3" s="138">
        <v>9.6000000000000002E-2</v>
      </c>
      <c r="F3" s="135">
        <f t="shared" ref="F3:F8" si="1">B3*E3</f>
        <v>1011.36</v>
      </c>
      <c r="G3" s="137">
        <f t="shared" ref="G3:G8" si="2">C3*E3</f>
        <v>4306.5600000000004</v>
      </c>
      <c r="H3" s="137">
        <f t="shared" ref="H3:H9" si="3">G3-F3</f>
        <v>3295.2000000000003</v>
      </c>
    </row>
    <row r="4" spans="1:8" x14ac:dyDescent="0.2">
      <c r="A4" s="1" t="s">
        <v>645</v>
      </c>
      <c r="B4" s="133">
        <v>295075</v>
      </c>
      <c r="C4" s="134">
        <v>377103.95</v>
      </c>
      <c r="D4" s="135">
        <f t="shared" si="0"/>
        <v>82028.950000000012</v>
      </c>
      <c r="E4" s="136">
        <v>0.15</v>
      </c>
      <c r="F4" s="135">
        <f t="shared" si="1"/>
        <v>44261.25</v>
      </c>
      <c r="G4" s="137">
        <f t="shared" si="2"/>
        <v>56565.592499999999</v>
      </c>
      <c r="H4" s="137">
        <f t="shared" si="3"/>
        <v>12304.342499999999</v>
      </c>
    </row>
    <row r="5" spans="1:8" x14ac:dyDescent="0.2">
      <c r="A5" s="1" t="s">
        <v>646</v>
      </c>
      <c r="B5" s="133">
        <v>24920</v>
      </c>
      <c r="C5" s="134">
        <v>26323</v>
      </c>
      <c r="D5" s="135">
        <f t="shared" si="0"/>
        <v>1403</v>
      </c>
      <c r="E5" s="136">
        <v>0.24</v>
      </c>
      <c r="F5" s="135">
        <f t="shared" si="1"/>
        <v>5980.8</v>
      </c>
      <c r="G5" s="137">
        <f t="shared" si="2"/>
        <v>6317.5199999999995</v>
      </c>
      <c r="H5" s="137">
        <f t="shared" si="3"/>
        <v>336.71999999999935</v>
      </c>
    </row>
    <row r="6" spans="1:8" x14ac:dyDescent="0.2">
      <c r="A6" s="1" t="s">
        <v>647</v>
      </c>
      <c r="B6" s="133">
        <v>55742</v>
      </c>
      <c r="C6" s="134">
        <v>56930</v>
      </c>
      <c r="D6" s="135">
        <f t="shared" si="0"/>
        <v>1188</v>
      </c>
      <c r="E6" s="136">
        <v>1.17</v>
      </c>
      <c r="F6" s="135">
        <f t="shared" si="1"/>
        <v>65218.14</v>
      </c>
      <c r="G6" s="137">
        <f t="shared" si="2"/>
        <v>66608.099999999991</v>
      </c>
      <c r="H6" s="137">
        <f t="shared" si="3"/>
        <v>1389.9599999999919</v>
      </c>
    </row>
    <row r="7" spans="1:8" x14ac:dyDescent="0.2">
      <c r="A7" s="1" t="s">
        <v>648</v>
      </c>
      <c r="B7" s="133">
        <v>16288</v>
      </c>
      <c r="C7" s="134">
        <v>21041</v>
      </c>
      <c r="D7" s="135">
        <f t="shared" si="0"/>
        <v>4753</v>
      </c>
      <c r="E7" s="136">
        <v>2.35</v>
      </c>
      <c r="F7" s="135">
        <f t="shared" si="1"/>
        <v>38276.800000000003</v>
      </c>
      <c r="G7" s="137">
        <f t="shared" si="2"/>
        <v>49446.35</v>
      </c>
      <c r="H7" s="137">
        <f t="shared" si="3"/>
        <v>11169.549999999996</v>
      </c>
    </row>
    <row r="8" spans="1:8" x14ac:dyDescent="0.2">
      <c r="A8" s="1" t="s">
        <v>649</v>
      </c>
      <c r="B8" s="133">
        <v>2370.3000000000002</v>
      </c>
      <c r="C8" s="134">
        <v>2877.4690000000001</v>
      </c>
      <c r="D8" s="135">
        <f t="shared" si="0"/>
        <v>507.16899999999987</v>
      </c>
      <c r="E8" s="136">
        <v>0.97</v>
      </c>
      <c r="F8" s="135">
        <f t="shared" si="1"/>
        <v>2299.1910000000003</v>
      </c>
      <c r="G8" s="137">
        <f t="shared" si="2"/>
        <v>2791.1449299999999</v>
      </c>
      <c r="H8" s="137">
        <f t="shared" si="3"/>
        <v>491.95392999999967</v>
      </c>
    </row>
    <row r="9" spans="1:8" x14ac:dyDescent="0.2">
      <c r="E9" s="1" t="s">
        <v>657</v>
      </c>
      <c r="F9" s="135">
        <f>SUM(F2:F8)</f>
        <v>744764.54100000008</v>
      </c>
      <c r="G9" s="135">
        <f>SUM(G2:G8)</f>
        <v>778272.88442999998</v>
      </c>
      <c r="H9" s="137">
        <f t="shared" si="3"/>
        <v>33508.343429999892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BF786-F3C1-D543-BA4F-706466FA30F4}">
  <dimension ref="A1:V178"/>
  <sheetViews>
    <sheetView workbookViewId="0">
      <pane xSplit="2" ySplit="1" topLeftCell="C140" activePane="bottomRight" state="frozen"/>
      <selection activeCell="F68" sqref="F68"/>
      <selection pane="topRight" activeCell="F68" sqref="F68"/>
      <selection pane="bottomLeft" activeCell="F68" sqref="F68"/>
      <selection pane="bottomRight" activeCell="F68" sqref="F68"/>
    </sheetView>
  </sheetViews>
  <sheetFormatPr baseColWidth="10" defaultRowHeight="12" x14ac:dyDescent="0.15"/>
  <cols>
    <col min="1" max="2" width="15.6640625" style="7"/>
    <col min="3" max="3" width="18.83203125" style="7" customWidth="1"/>
    <col min="4" max="6" width="10.83203125" style="7"/>
    <col min="7" max="7" width="15" style="7" customWidth="1"/>
    <col min="8" max="13" width="10.83203125" style="7"/>
    <col min="14" max="14" width="12.83203125" style="7" bestFit="1" customWidth="1"/>
    <col min="15" max="19" width="17.6640625" style="7" customWidth="1"/>
    <col min="20" max="21" width="10.83203125" style="7"/>
    <col min="22" max="22" width="11.83203125" style="7" bestFit="1" customWidth="1"/>
    <col min="23" max="16384" width="10.83203125" style="7"/>
  </cols>
  <sheetData>
    <row r="1" spans="1:22" ht="91" x14ac:dyDescent="0.15">
      <c r="A1" s="118" t="s">
        <v>670</v>
      </c>
      <c r="B1" s="118" t="s">
        <v>671</v>
      </c>
      <c r="C1" s="118" t="s">
        <v>206</v>
      </c>
      <c r="D1" s="118" t="s">
        <v>209</v>
      </c>
      <c r="E1" s="118" t="s">
        <v>207</v>
      </c>
      <c r="F1" s="118" t="s">
        <v>208</v>
      </c>
      <c r="G1" s="118" t="s">
        <v>210</v>
      </c>
      <c r="H1" s="118" t="s">
        <v>565</v>
      </c>
      <c r="I1" s="118" t="s">
        <v>564</v>
      </c>
      <c r="J1" s="59" t="s">
        <v>560</v>
      </c>
      <c r="K1" s="59" t="s">
        <v>561</v>
      </c>
      <c r="L1" s="59" t="s">
        <v>563</v>
      </c>
      <c r="M1" s="59" t="s">
        <v>562</v>
      </c>
      <c r="N1" s="59" t="s">
        <v>567</v>
      </c>
      <c r="O1" s="59" t="s">
        <v>568</v>
      </c>
      <c r="P1" s="59" t="s">
        <v>569</v>
      </c>
      <c r="Q1" s="59" t="s">
        <v>570</v>
      </c>
      <c r="R1" s="59" t="s">
        <v>571</v>
      </c>
      <c r="S1" s="59" t="s">
        <v>572</v>
      </c>
      <c r="U1" s="59" t="s">
        <v>602</v>
      </c>
      <c r="V1" s="59" t="s">
        <v>604</v>
      </c>
    </row>
    <row r="2" spans="1:22" x14ac:dyDescent="0.15">
      <c r="A2" s="120" t="s">
        <v>211</v>
      </c>
      <c r="B2" s="121" t="s">
        <v>212</v>
      </c>
      <c r="C2" s="122">
        <v>628423534</v>
      </c>
      <c r="D2" s="123">
        <v>47.9</v>
      </c>
      <c r="E2" s="122">
        <v>266586</v>
      </c>
      <c r="F2" s="123">
        <v>53.4</v>
      </c>
      <c r="G2" s="123">
        <v>2357.3000000000002</v>
      </c>
      <c r="H2" s="124">
        <f t="shared" ref="H2:H33" si="0">F2-D2</f>
        <v>5.5</v>
      </c>
      <c r="I2" s="7" t="s">
        <v>566</v>
      </c>
      <c r="J2" s="7">
        <v>30</v>
      </c>
      <c r="K2" s="7">
        <v>5</v>
      </c>
      <c r="L2" s="124">
        <f>D2-J2-K2</f>
        <v>12.899999999999999</v>
      </c>
      <c r="M2" s="51">
        <f>F2-D2</f>
        <v>5.5</v>
      </c>
      <c r="N2" s="45">
        <f>C2*J2/10000</f>
        <v>1885270.602</v>
      </c>
      <c r="O2" s="45">
        <f>C2*K2/10000</f>
        <v>314211.76699999999</v>
      </c>
      <c r="P2" s="45">
        <f>C2*L2/10000</f>
        <v>810666.35885999992</v>
      </c>
      <c r="Q2" s="45">
        <f>C2*M2/10000</f>
        <v>345632.9437</v>
      </c>
      <c r="R2" s="45">
        <f>SUM(N2:Q2)</f>
        <v>3355781.6715600002</v>
      </c>
      <c r="S2" s="45">
        <f>C2*F2/10000</f>
        <v>3355781.6715599997</v>
      </c>
      <c r="T2" s="46">
        <f>Q2/G2</f>
        <v>146.62238310779281</v>
      </c>
      <c r="V2" s="7" t="s">
        <v>603</v>
      </c>
    </row>
    <row r="3" spans="1:22" x14ac:dyDescent="0.15">
      <c r="A3" s="120" t="s">
        <v>213</v>
      </c>
      <c r="B3" s="121" t="s">
        <v>214</v>
      </c>
      <c r="C3" s="122">
        <v>734247759</v>
      </c>
      <c r="D3" s="123">
        <v>47.3</v>
      </c>
      <c r="E3" s="122">
        <v>264928</v>
      </c>
      <c r="F3" s="123">
        <v>55.8</v>
      </c>
      <c r="G3" s="123">
        <v>2771.5</v>
      </c>
      <c r="H3" s="124">
        <f t="shared" si="0"/>
        <v>8.5</v>
      </c>
      <c r="I3" s="7" t="s">
        <v>566</v>
      </c>
      <c r="J3" s="7">
        <v>30</v>
      </c>
      <c r="K3" s="7">
        <v>5</v>
      </c>
      <c r="L3" s="124">
        <f t="shared" ref="L3:L66" si="1">D3-J3-K3</f>
        <v>12.299999999999997</v>
      </c>
      <c r="M3" s="51">
        <f t="shared" ref="M3:M66" si="2">F3-D3</f>
        <v>8.5</v>
      </c>
      <c r="N3" s="45">
        <f t="shared" ref="N3:N66" si="3">C3*J3/10000</f>
        <v>2202743.2769999998</v>
      </c>
      <c r="O3" s="45">
        <f t="shared" ref="O3:O66" si="4">C3*K3/10000</f>
        <v>367123.87949999998</v>
      </c>
      <c r="P3" s="45">
        <f t="shared" ref="P3:P66" si="5">C3*L3/10000</f>
        <v>903124.74356999993</v>
      </c>
      <c r="Q3" s="45">
        <f t="shared" ref="Q3:Q66" si="6">C3*M3/10000</f>
        <v>624110.59514999995</v>
      </c>
      <c r="R3" s="45">
        <f t="shared" ref="R3:R66" si="7">SUM(N3:Q3)</f>
        <v>4097102.4952199995</v>
      </c>
      <c r="S3" s="45">
        <f t="shared" ref="S3:S66" si="8">C3*F3/10000</f>
        <v>4097102.4952199999</v>
      </c>
      <c r="T3" s="46">
        <f t="shared" ref="T3:T66" si="9">Q3/G3</f>
        <v>225.18874080822658</v>
      </c>
    </row>
    <row r="4" spans="1:22" x14ac:dyDescent="0.15">
      <c r="A4" s="120" t="s">
        <v>215</v>
      </c>
      <c r="B4" s="121" t="s">
        <v>216</v>
      </c>
      <c r="C4" s="122">
        <v>404992692</v>
      </c>
      <c r="D4" s="123">
        <v>41.5</v>
      </c>
      <c r="E4" s="122">
        <v>1052476</v>
      </c>
      <c r="F4" s="123">
        <v>109.4</v>
      </c>
      <c r="G4" s="123">
        <v>384.8</v>
      </c>
      <c r="H4" s="124">
        <f t="shared" si="0"/>
        <v>67.900000000000006</v>
      </c>
      <c r="I4" s="7" t="s">
        <v>566</v>
      </c>
      <c r="J4" s="7">
        <v>30</v>
      </c>
      <c r="K4" s="7">
        <v>5</v>
      </c>
      <c r="L4" s="124">
        <f t="shared" si="1"/>
        <v>6.5</v>
      </c>
      <c r="M4" s="51">
        <f t="shared" si="2"/>
        <v>67.900000000000006</v>
      </c>
      <c r="N4" s="45">
        <f t="shared" si="3"/>
        <v>1214978.0759999999</v>
      </c>
      <c r="O4" s="45">
        <f t="shared" si="4"/>
        <v>202496.34599999999</v>
      </c>
      <c r="P4" s="45">
        <f t="shared" si="5"/>
        <v>263245.24979999999</v>
      </c>
      <c r="Q4" s="45">
        <f t="shared" si="6"/>
        <v>2749900.3786800001</v>
      </c>
      <c r="R4" s="45">
        <f t="shared" si="7"/>
        <v>4430620.0504799997</v>
      </c>
      <c r="S4" s="45">
        <f t="shared" si="8"/>
        <v>4430620.0504800007</v>
      </c>
      <c r="T4" s="46">
        <f t="shared" si="9"/>
        <v>7146.310755405405</v>
      </c>
    </row>
    <row r="5" spans="1:22" x14ac:dyDescent="0.15">
      <c r="A5" s="120" t="s">
        <v>217</v>
      </c>
      <c r="B5" s="121" t="s">
        <v>218</v>
      </c>
      <c r="C5" s="122">
        <v>1456756874</v>
      </c>
      <c r="D5" s="123">
        <v>46.8</v>
      </c>
      <c r="E5" s="122">
        <v>415682</v>
      </c>
      <c r="F5" s="123">
        <v>61.2</v>
      </c>
      <c r="G5" s="123">
        <v>3504.5</v>
      </c>
      <c r="H5" s="124">
        <f t="shared" si="0"/>
        <v>14.400000000000006</v>
      </c>
      <c r="I5" s="7" t="s">
        <v>566</v>
      </c>
      <c r="J5" s="7">
        <v>30</v>
      </c>
      <c r="K5" s="7">
        <v>5</v>
      </c>
      <c r="L5" s="124">
        <f t="shared" si="1"/>
        <v>11.799999999999997</v>
      </c>
      <c r="M5" s="51">
        <f t="shared" si="2"/>
        <v>14.400000000000006</v>
      </c>
      <c r="N5" s="45">
        <f t="shared" si="3"/>
        <v>4370270.6220000004</v>
      </c>
      <c r="O5" s="45">
        <f t="shared" si="4"/>
        <v>728378.43700000003</v>
      </c>
      <c r="P5" s="45">
        <f t="shared" si="5"/>
        <v>1718973.1113199997</v>
      </c>
      <c r="Q5" s="45">
        <f t="shared" si="6"/>
        <v>2097729.898560001</v>
      </c>
      <c r="R5" s="45">
        <f t="shared" si="7"/>
        <v>8915352.0688800011</v>
      </c>
      <c r="S5" s="45">
        <f t="shared" si="8"/>
        <v>8915352.0688800011</v>
      </c>
      <c r="T5" s="46">
        <f t="shared" si="9"/>
        <v>598.58179442431185</v>
      </c>
    </row>
    <row r="6" spans="1:22" x14ac:dyDescent="0.15">
      <c r="A6" s="120" t="s">
        <v>219</v>
      </c>
      <c r="B6" s="121" t="s">
        <v>220</v>
      </c>
      <c r="C6" s="122">
        <v>931759407</v>
      </c>
      <c r="D6" s="123">
        <v>46.7</v>
      </c>
      <c r="E6" s="122">
        <v>332202</v>
      </c>
      <c r="F6" s="123">
        <v>64.5</v>
      </c>
      <c r="G6" s="123">
        <v>2804.8</v>
      </c>
      <c r="H6" s="124">
        <f t="shared" si="0"/>
        <v>17.799999999999997</v>
      </c>
      <c r="I6" s="7" t="s">
        <v>566</v>
      </c>
      <c r="J6" s="7">
        <v>30</v>
      </c>
      <c r="K6" s="7">
        <v>5</v>
      </c>
      <c r="L6" s="124">
        <f t="shared" si="1"/>
        <v>11.700000000000003</v>
      </c>
      <c r="M6" s="51">
        <f t="shared" si="2"/>
        <v>17.799999999999997</v>
      </c>
      <c r="N6" s="45">
        <f t="shared" si="3"/>
        <v>2795278.2209999999</v>
      </c>
      <c r="O6" s="45">
        <f t="shared" si="4"/>
        <v>465879.7035</v>
      </c>
      <c r="P6" s="45">
        <f t="shared" si="5"/>
        <v>1090158.5061900003</v>
      </c>
      <c r="Q6" s="45">
        <f t="shared" si="6"/>
        <v>1658531.7444599997</v>
      </c>
      <c r="R6" s="45">
        <f t="shared" si="7"/>
        <v>6009848.1751499996</v>
      </c>
      <c r="S6" s="45">
        <f t="shared" si="8"/>
        <v>6009848.1751499996</v>
      </c>
      <c r="T6" s="46">
        <f t="shared" si="9"/>
        <v>591.31907603394166</v>
      </c>
    </row>
    <row r="7" spans="1:22" x14ac:dyDescent="0.15">
      <c r="A7" s="120" t="s">
        <v>221</v>
      </c>
      <c r="B7" s="121" t="s">
        <v>222</v>
      </c>
      <c r="C7" s="122">
        <v>48014529</v>
      </c>
      <c r="D7" s="123">
        <v>46.8</v>
      </c>
      <c r="E7" s="122">
        <v>186537</v>
      </c>
      <c r="F7" s="123">
        <v>84.6</v>
      </c>
      <c r="G7" s="123">
        <v>257.39999999999998</v>
      </c>
      <c r="H7" s="124">
        <f t="shared" si="0"/>
        <v>37.799999999999997</v>
      </c>
      <c r="I7" s="7" t="s">
        <v>566</v>
      </c>
      <c r="J7" s="7">
        <v>30</v>
      </c>
      <c r="K7" s="7">
        <v>5</v>
      </c>
      <c r="L7" s="124">
        <f t="shared" si="1"/>
        <v>11.799999999999997</v>
      </c>
      <c r="M7" s="51">
        <f t="shared" si="2"/>
        <v>37.799999999999997</v>
      </c>
      <c r="N7" s="45">
        <f t="shared" si="3"/>
        <v>144043.587</v>
      </c>
      <c r="O7" s="45">
        <f t="shared" si="4"/>
        <v>24007.264500000001</v>
      </c>
      <c r="P7" s="45">
        <f t="shared" si="5"/>
        <v>56657.14421999998</v>
      </c>
      <c r="Q7" s="45">
        <f t="shared" si="6"/>
        <v>181494.91961999997</v>
      </c>
      <c r="R7" s="45">
        <f t="shared" si="7"/>
        <v>406202.91533999995</v>
      </c>
      <c r="S7" s="45">
        <f t="shared" si="8"/>
        <v>406202.91533999995</v>
      </c>
      <c r="T7" s="46">
        <f t="shared" si="9"/>
        <v>705.10846783216778</v>
      </c>
    </row>
    <row r="8" spans="1:22" x14ac:dyDescent="0.15">
      <c r="A8" s="120" t="s">
        <v>223</v>
      </c>
      <c r="B8" s="121" t="s">
        <v>224</v>
      </c>
      <c r="C8" s="122">
        <v>450237861</v>
      </c>
      <c r="D8" s="123">
        <v>47.7</v>
      </c>
      <c r="E8" s="122">
        <v>360710</v>
      </c>
      <c r="F8" s="123">
        <v>61.8</v>
      </c>
      <c r="G8" s="123">
        <v>1248.2</v>
      </c>
      <c r="H8" s="124">
        <f t="shared" si="0"/>
        <v>14.099999999999994</v>
      </c>
      <c r="I8" s="7" t="s">
        <v>566</v>
      </c>
      <c r="J8" s="7">
        <v>30</v>
      </c>
      <c r="K8" s="7">
        <v>5</v>
      </c>
      <c r="L8" s="124">
        <f t="shared" si="1"/>
        <v>12.700000000000003</v>
      </c>
      <c r="M8" s="51">
        <f t="shared" si="2"/>
        <v>14.099999999999994</v>
      </c>
      <c r="N8" s="45">
        <f t="shared" si="3"/>
        <v>1350713.5830000001</v>
      </c>
      <c r="O8" s="45">
        <f t="shared" si="4"/>
        <v>225118.93049999999</v>
      </c>
      <c r="P8" s="45">
        <f t="shared" si="5"/>
        <v>571802.08347000019</v>
      </c>
      <c r="Q8" s="45">
        <f t="shared" si="6"/>
        <v>634835.38400999981</v>
      </c>
      <c r="R8" s="45">
        <f t="shared" si="7"/>
        <v>2782469.98098</v>
      </c>
      <c r="S8" s="45">
        <f t="shared" si="8"/>
        <v>2782469.98098</v>
      </c>
      <c r="T8" s="46">
        <f t="shared" si="9"/>
        <v>508.6006922047747</v>
      </c>
    </row>
    <row r="9" spans="1:22" x14ac:dyDescent="0.15">
      <c r="A9" s="120" t="s">
        <v>225</v>
      </c>
      <c r="B9" s="121" t="s">
        <v>226</v>
      </c>
      <c r="C9" s="122">
        <v>96606097</v>
      </c>
      <c r="D9" s="123">
        <v>46.5</v>
      </c>
      <c r="E9" s="122">
        <v>169069</v>
      </c>
      <c r="F9" s="123">
        <v>67.400000000000006</v>
      </c>
      <c r="G9" s="123">
        <v>571.4</v>
      </c>
      <c r="H9" s="124">
        <f t="shared" si="0"/>
        <v>20.900000000000006</v>
      </c>
      <c r="I9" s="7" t="s">
        <v>566</v>
      </c>
      <c r="J9" s="7">
        <v>30</v>
      </c>
      <c r="K9" s="7">
        <v>5</v>
      </c>
      <c r="L9" s="124">
        <f t="shared" si="1"/>
        <v>11.5</v>
      </c>
      <c r="M9" s="51">
        <f t="shared" si="2"/>
        <v>20.900000000000006</v>
      </c>
      <c r="N9" s="45">
        <f t="shared" si="3"/>
        <v>289818.29100000003</v>
      </c>
      <c r="O9" s="45">
        <f t="shared" si="4"/>
        <v>48303.048499999997</v>
      </c>
      <c r="P9" s="45">
        <f t="shared" si="5"/>
        <v>111097.01155</v>
      </c>
      <c r="Q9" s="45">
        <f t="shared" si="6"/>
        <v>201906.74273000006</v>
      </c>
      <c r="R9" s="45">
        <f t="shared" si="7"/>
        <v>651125.09378</v>
      </c>
      <c r="S9" s="45">
        <f t="shared" si="8"/>
        <v>651125.09378</v>
      </c>
      <c r="T9" s="46">
        <f t="shared" si="9"/>
        <v>353.35446750087516</v>
      </c>
    </row>
    <row r="10" spans="1:22" x14ac:dyDescent="0.15">
      <c r="A10" s="120" t="s">
        <v>227</v>
      </c>
      <c r="B10" s="121" t="s">
        <v>228</v>
      </c>
      <c r="C10" s="122">
        <v>957194118</v>
      </c>
      <c r="D10" s="123">
        <v>47.5</v>
      </c>
      <c r="E10" s="122">
        <v>471478</v>
      </c>
      <c r="F10" s="123">
        <v>71.7</v>
      </c>
      <c r="G10" s="123">
        <v>2030.2</v>
      </c>
      <c r="H10" s="124">
        <f t="shared" si="0"/>
        <v>24.200000000000003</v>
      </c>
      <c r="I10" s="7" t="s">
        <v>566</v>
      </c>
      <c r="J10" s="7">
        <v>30</v>
      </c>
      <c r="K10" s="7">
        <v>5</v>
      </c>
      <c r="L10" s="124">
        <f t="shared" si="1"/>
        <v>12.5</v>
      </c>
      <c r="M10" s="51">
        <f t="shared" si="2"/>
        <v>24.200000000000003</v>
      </c>
      <c r="N10" s="45">
        <f t="shared" si="3"/>
        <v>2871582.3539999998</v>
      </c>
      <c r="O10" s="45">
        <f t="shared" si="4"/>
        <v>478597.05900000001</v>
      </c>
      <c r="P10" s="45">
        <f t="shared" si="5"/>
        <v>1196492.6475</v>
      </c>
      <c r="Q10" s="45">
        <f t="shared" si="6"/>
        <v>2316409.7655600002</v>
      </c>
      <c r="R10" s="45">
        <f t="shared" si="7"/>
        <v>6863081.8260599999</v>
      </c>
      <c r="S10" s="45">
        <f t="shared" si="8"/>
        <v>6863081.8260600008</v>
      </c>
      <c r="T10" s="46">
        <f t="shared" si="9"/>
        <v>1140.9761430203921</v>
      </c>
    </row>
    <row r="11" spans="1:22" x14ac:dyDescent="0.15">
      <c r="A11" s="120" t="s">
        <v>229</v>
      </c>
      <c r="B11" s="121" t="s">
        <v>230</v>
      </c>
      <c r="C11" s="122">
        <v>1356391981</v>
      </c>
      <c r="D11" s="123">
        <v>47.3</v>
      </c>
      <c r="E11" s="122">
        <v>332555</v>
      </c>
      <c r="F11" s="123">
        <v>68.599999999999994</v>
      </c>
      <c r="G11" s="123">
        <v>4078.7</v>
      </c>
      <c r="H11" s="124">
        <f t="shared" si="0"/>
        <v>21.299999999999997</v>
      </c>
      <c r="I11" s="7" t="s">
        <v>566</v>
      </c>
      <c r="J11" s="7">
        <v>30</v>
      </c>
      <c r="K11" s="7">
        <v>5</v>
      </c>
      <c r="L11" s="124">
        <f t="shared" si="1"/>
        <v>12.299999999999997</v>
      </c>
      <c r="M11" s="51">
        <f t="shared" si="2"/>
        <v>21.299999999999997</v>
      </c>
      <c r="N11" s="45">
        <f t="shared" si="3"/>
        <v>4069175.943</v>
      </c>
      <c r="O11" s="45">
        <f t="shared" si="4"/>
        <v>678195.99049999996</v>
      </c>
      <c r="P11" s="45">
        <f t="shared" si="5"/>
        <v>1668362.1366299996</v>
      </c>
      <c r="Q11" s="45">
        <f t="shared" si="6"/>
        <v>2889114.9195299996</v>
      </c>
      <c r="R11" s="45">
        <f t="shared" si="7"/>
        <v>9304848.9896599986</v>
      </c>
      <c r="S11" s="45">
        <f t="shared" si="8"/>
        <v>9304848.9896599986</v>
      </c>
      <c r="T11" s="46">
        <f t="shared" si="9"/>
        <v>708.34209908304115</v>
      </c>
    </row>
    <row r="12" spans="1:22" x14ac:dyDescent="0.15">
      <c r="A12" s="120" t="s">
        <v>231</v>
      </c>
      <c r="B12" s="121" t="s">
        <v>232</v>
      </c>
      <c r="C12" s="122">
        <v>372617605</v>
      </c>
      <c r="D12" s="123">
        <v>47.4</v>
      </c>
      <c r="E12" s="122">
        <v>205582</v>
      </c>
      <c r="F12" s="123">
        <v>48</v>
      </c>
      <c r="G12" s="123">
        <v>1812.5</v>
      </c>
      <c r="H12" s="124">
        <f t="shared" si="0"/>
        <v>0.60000000000000142</v>
      </c>
      <c r="I12" s="7" t="s">
        <v>566</v>
      </c>
      <c r="J12" s="7">
        <v>30</v>
      </c>
      <c r="K12" s="7">
        <v>5</v>
      </c>
      <c r="L12" s="124">
        <f t="shared" si="1"/>
        <v>12.399999999999999</v>
      </c>
      <c r="M12" s="51">
        <f t="shared" si="2"/>
        <v>0.60000000000000142</v>
      </c>
      <c r="N12" s="45">
        <f t="shared" si="3"/>
        <v>1117852.8149999999</v>
      </c>
      <c r="O12" s="45">
        <f t="shared" si="4"/>
        <v>186308.80249999999</v>
      </c>
      <c r="P12" s="45">
        <f t="shared" si="5"/>
        <v>462045.83019999991</v>
      </c>
      <c r="Q12" s="45">
        <f t="shared" si="6"/>
        <v>22357.056300000055</v>
      </c>
      <c r="R12" s="45">
        <f t="shared" si="7"/>
        <v>1788564.504</v>
      </c>
      <c r="S12" s="45">
        <f t="shared" si="8"/>
        <v>1788564.504</v>
      </c>
      <c r="T12" s="46">
        <f t="shared" si="9"/>
        <v>12.334927613793134</v>
      </c>
    </row>
    <row r="13" spans="1:22" x14ac:dyDescent="0.15">
      <c r="A13" s="120" t="s">
        <v>233</v>
      </c>
      <c r="B13" s="121" t="s">
        <v>234</v>
      </c>
      <c r="C13" s="122">
        <v>540837439</v>
      </c>
      <c r="D13" s="123">
        <v>45.3</v>
      </c>
      <c r="E13" s="122">
        <v>549185</v>
      </c>
      <c r="F13" s="123">
        <v>76.900000000000006</v>
      </c>
      <c r="G13" s="123">
        <v>984.8</v>
      </c>
      <c r="H13" s="124">
        <f t="shared" si="0"/>
        <v>31.600000000000009</v>
      </c>
      <c r="I13" s="7" t="s">
        <v>566</v>
      </c>
      <c r="J13" s="7">
        <v>30</v>
      </c>
      <c r="K13" s="7">
        <v>5</v>
      </c>
      <c r="L13" s="124">
        <f t="shared" si="1"/>
        <v>10.299999999999997</v>
      </c>
      <c r="M13" s="51">
        <f t="shared" si="2"/>
        <v>31.600000000000009</v>
      </c>
      <c r="N13" s="45">
        <f t="shared" si="3"/>
        <v>1622512.317</v>
      </c>
      <c r="O13" s="45">
        <f t="shared" si="4"/>
        <v>270418.71950000001</v>
      </c>
      <c r="P13" s="45">
        <f t="shared" si="5"/>
        <v>557062.56216999993</v>
      </c>
      <c r="Q13" s="45">
        <f t="shared" si="6"/>
        <v>1709046.3072400005</v>
      </c>
      <c r="R13" s="45">
        <f t="shared" si="7"/>
        <v>4159039.9059100002</v>
      </c>
      <c r="S13" s="45">
        <f t="shared" si="8"/>
        <v>4159039.9059100007</v>
      </c>
      <c r="T13" s="46">
        <f t="shared" si="9"/>
        <v>1735.4247636474418</v>
      </c>
    </row>
    <row r="14" spans="1:22" x14ac:dyDescent="0.15">
      <c r="A14" s="120" t="s">
        <v>235</v>
      </c>
      <c r="B14" s="121" t="s">
        <v>236</v>
      </c>
      <c r="C14" s="122">
        <v>555906906</v>
      </c>
      <c r="D14" s="123">
        <v>48.4</v>
      </c>
      <c r="E14" s="122">
        <v>203190</v>
      </c>
      <c r="F14" s="123">
        <v>59.1</v>
      </c>
      <c r="G14" s="123">
        <v>2735.9</v>
      </c>
      <c r="H14" s="124">
        <f t="shared" si="0"/>
        <v>10.700000000000003</v>
      </c>
      <c r="I14" s="7" t="s">
        <v>566</v>
      </c>
      <c r="J14" s="7">
        <v>30</v>
      </c>
      <c r="K14" s="7">
        <v>5</v>
      </c>
      <c r="L14" s="124">
        <f t="shared" si="1"/>
        <v>13.399999999999999</v>
      </c>
      <c r="M14" s="51">
        <f t="shared" si="2"/>
        <v>10.700000000000003</v>
      </c>
      <c r="N14" s="45">
        <f t="shared" si="3"/>
        <v>1667720.7180000001</v>
      </c>
      <c r="O14" s="45">
        <f t="shared" si="4"/>
        <v>277953.45299999998</v>
      </c>
      <c r="P14" s="45">
        <f t="shared" si="5"/>
        <v>744915.25403999991</v>
      </c>
      <c r="Q14" s="45">
        <f t="shared" si="6"/>
        <v>594820.38942000014</v>
      </c>
      <c r="R14" s="45">
        <f t="shared" si="7"/>
        <v>3285409.81446</v>
      </c>
      <c r="S14" s="45">
        <f t="shared" si="8"/>
        <v>3285409.81446</v>
      </c>
      <c r="T14" s="46">
        <f t="shared" si="9"/>
        <v>217.41305947585809</v>
      </c>
    </row>
    <row r="15" spans="1:22" x14ac:dyDescent="0.15">
      <c r="A15" s="120" t="s">
        <v>237</v>
      </c>
      <c r="B15" s="121" t="s">
        <v>238</v>
      </c>
      <c r="C15" s="122">
        <v>323436664</v>
      </c>
      <c r="D15" s="123">
        <v>47.1</v>
      </c>
      <c r="E15" s="122">
        <v>444892</v>
      </c>
      <c r="F15" s="123">
        <v>70.8</v>
      </c>
      <c r="G15" s="123">
        <v>727</v>
      </c>
      <c r="H15" s="124">
        <f t="shared" si="0"/>
        <v>23.699999999999996</v>
      </c>
      <c r="I15" s="7" t="s">
        <v>566</v>
      </c>
      <c r="J15" s="7">
        <v>30</v>
      </c>
      <c r="K15" s="7">
        <v>5</v>
      </c>
      <c r="L15" s="124">
        <f t="shared" si="1"/>
        <v>12.100000000000001</v>
      </c>
      <c r="M15" s="51">
        <f t="shared" si="2"/>
        <v>23.699999999999996</v>
      </c>
      <c r="N15" s="45">
        <f t="shared" si="3"/>
        <v>970309.99199999997</v>
      </c>
      <c r="O15" s="45">
        <f t="shared" si="4"/>
        <v>161718.33199999999</v>
      </c>
      <c r="P15" s="45">
        <f t="shared" si="5"/>
        <v>391358.36344000004</v>
      </c>
      <c r="Q15" s="45">
        <f t="shared" si="6"/>
        <v>766544.89367999986</v>
      </c>
      <c r="R15" s="45">
        <f t="shared" si="7"/>
        <v>2289931.5811199998</v>
      </c>
      <c r="S15" s="45">
        <f t="shared" si="8"/>
        <v>2289931.5811200002</v>
      </c>
      <c r="T15" s="46">
        <f t="shared" si="9"/>
        <v>1054.394626795048</v>
      </c>
    </row>
    <row r="16" spans="1:22" x14ac:dyDescent="0.15">
      <c r="A16" s="120" t="s">
        <v>239</v>
      </c>
      <c r="B16" s="121" t="s">
        <v>240</v>
      </c>
      <c r="C16" s="122">
        <v>195418823</v>
      </c>
      <c r="D16" s="123">
        <v>47.3</v>
      </c>
      <c r="E16" s="122">
        <v>207981</v>
      </c>
      <c r="F16" s="123">
        <v>98.5</v>
      </c>
      <c r="G16" s="123">
        <v>939.6</v>
      </c>
      <c r="H16" s="124">
        <f t="shared" si="0"/>
        <v>51.2</v>
      </c>
      <c r="I16" s="7" t="s">
        <v>566</v>
      </c>
      <c r="J16" s="7">
        <v>30</v>
      </c>
      <c r="K16" s="7">
        <v>5</v>
      </c>
      <c r="L16" s="124">
        <f t="shared" si="1"/>
        <v>12.299999999999997</v>
      </c>
      <c r="M16" s="51">
        <f t="shared" si="2"/>
        <v>51.2</v>
      </c>
      <c r="N16" s="45">
        <f t="shared" si="3"/>
        <v>586256.46900000004</v>
      </c>
      <c r="O16" s="45">
        <f t="shared" si="4"/>
        <v>97709.411500000002</v>
      </c>
      <c r="P16" s="45">
        <f t="shared" si="5"/>
        <v>240365.15228999997</v>
      </c>
      <c r="Q16" s="45">
        <f t="shared" si="6"/>
        <v>1000544.37376</v>
      </c>
      <c r="R16" s="45">
        <f t="shared" si="7"/>
        <v>1924875.40655</v>
      </c>
      <c r="S16" s="45">
        <f t="shared" si="8"/>
        <v>1924875.40655</v>
      </c>
      <c r="T16" s="46">
        <f t="shared" si="9"/>
        <v>1064.8620410387398</v>
      </c>
    </row>
    <row r="17" spans="1:20" x14ac:dyDescent="0.15">
      <c r="A17" s="120" t="s">
        <v>241</v>
      </c>
      <c r="B17" s="121" t="s">
        <v>242</v>
      </c>
      <c r="C17" s="122">
        <v>11870223370</v>
      </c>
      <c r="D17" s="123">
        <v>45.2</v>
      </c>
      <c r="E17" s="122">
        <v>724709</v>
      </c>
      <c r="F17" s="123">
        <v>61.4</v>
      </c>
      <c r="G17" s="123">
        <v>16379.3</v>
      </c>
      <c r="H17" s="124">
        <f t="shared" si="0"/>
        <v>16.199999999999996</v>
      </c>
      <c r="I17" s="7" t="s">
        <v>566</v>
      </c>
      <c r="J17" s="7">
        <v>30</v>
      </c>
      <c r="K17" s="7">
        <v>5</v>
      </c>
      <c r="L17" s="124">
        <f t="shared" si="1"/>
        <v>10.200000000000003</v>
      </c>
      <c r="M17" s="51">
        <f t="shared" si="2"/>
        <v>16.199999999999996</v>
      </c>
      <c r="N17" s="45">
        <f t="shared" si="3"/>
        <v>35610670.109999999</v>
      </c>
      <c r="O17" s="45">
        <f t="shared" si="4"/>
        <v>5935111.6849999996</v>
      </c>
      <c r="P17" s="45">
        <f t="shared" si="5"/>
        <v>12107627.837400002</v>
      </c>
      <c r="Q17" s="45">
        <f t="shared" si="6"/>
        <v>19229761.859399993</v>
      </c>
      <c r="R17" s="45">
        <f t="shared" si="7"/>
        <v>72883171.491799995</v>
      </c>
      <c r="S17" s="45">
        <f t="shared" si="8"/>
        <v>72883171.491799995</v>
      </c>
      <c r="T17" s="46">
        <f t="shared" si="9"/>
        <v>1174.0283076444045</v>
      </c>
    </row>
    <row r="18" spans="1:20" x14ac:dyDescent="0.15">
      <c r="A18" s="120" t="s">
        <v>243</v>
      </c>
      <c r="B18" s="121" t="s">
        <v>244</v>
      </c>
      <c r="C18" s="122">
        <v>998984770</v>
      </c>
      <c r="D18" s="123">
        <v>47.1</v>
      </c>
      <c r="E18" s="122">
        <v>414723</v>
      </c>
      <c r="F18" s="123">
        <v>60.3</v>
      </c>
      <c r="G18" s="123">
        <v>2408.8000000000002</v>
      </c>
      <c r="H18" s="124">
        <f t="shared" si="0"/>
        <v>13.199999999999996</v>
      </c>
      <c r="I18" s="7" t="s">
        <v>566</v>
      </c>
      <c r="J18" s="7">
        <v>30</v>
      </c>
      <c r="K18" s="7">
        <v>5</v>
      </c>
      <c r="L18" s="124">
        <f t="shared" si="1"/>
        <v>12.100000000000001</v>
      </c>
      <c r="M18" s="51">
        <f t="shared" si="2"/>
        <v>13.199999999999996</v>
      </c>
      <c r="N18" s="45">
        <f t="shared" si="3"/>
        <v>2996954.31</v>
      </c>
      <c r="O18" s="45">
        <f t="shared" si="4"/>
        <v>499492.38500000001</v>
      </c>
      <c r="P18" s="45">
        <f t="shared" si="5"/>
        <v>1208771.5717000002</v>
      </c>
      <c r="Q18" s="45">
        <f t="shared" si="6"/>
        <v>1318659.8963999995</v>
      </c>
      <c r="R18" s="45">
        <f t="shared" si="7"/>
        <v>6023878.1631000005</v>
      </c>
      <c r="S18" s="45">
        <f t="shared" si="8"/>
        <v>6023878.1630999995</v>
      </c>
      <c r="T18" s="46">
        <f t="shared" si="9"/>
        <v>547.43436416472912</v>
      </c>
    </row>
    <row r="19" spans="1:20" x14ac:dyDescent="0.15">
      <c r="A19" s="120" t="s">
        <v>245</v>
      </c>
      <c r="B19" s="121" t="s">
        <v>246</v>
      </c>
      <c r="C19" s="122">
        <v>1157044231</v>
      </c>
      <c r="D19" s="123">
        <v>46.9</v>
      </c>
      <c r="E19" s="122">
        <v>348518</v>
      </c>
      <c r="F19" s="123">
        <v>85</v>
      </c>
      <c r="G19" s="123">
        <v>3319.9</v>
      </c>
      <c r="H19" s="124">
        <f t="shared" si="0"/>
        <v>38.1</v>
      </c>
      <c r="I19" s="7" t="s">
        <v>566</v>
      </c>
      <c r="J19" s="7">
        <v>30</v>
      </c>
      <c r="K19" s="7">
        <v>5</v>
      </c>
      <c r="L19" s="124">
        <f t="shared" si="1"/>
        <v>11.899999999999999</v>
      </c>
      <c r="M19" s="51">
        <f t="shared" si="2"/>
        <v>38.1</v>
      </c>
      <c r="N19" s="45">
        <f t="shared" si="3"/>
        <v>3471132.693</v>
      </c>
      <c r="O19" s="45">
        <f t="shared" si="4"/>
        <v>578522.11549999996</v>
      </c>
      <c r="P19" s="45">
        <f t="shared" si="5"/>
        <v>1376882.6348899999</v>
      </c>
      <c r="Q19" s="45">
        <f t="shared" si="6"/>
        <v>4408338.5201099999</v>
      </c>
      <c r="R19" s="45">
        <f t="shared" si="7"/>
        <v>9834875.9635000005</v>
      </c>
      <c r="S19" s="45">
        <f t="shared" si="8"/>
        <v>9834875.9635000005</v>
      </c>
      <c r="T19" s="46">
        <f t="shared" si="9"/>
        <v>1327.8528028283984</v>
      </c>
    </row>
    <row r="20" spans="1:20" x14ac:dyDescent="0.15">
      <c r="A20" s="120" t="s">
        <v>247</v>
      </c>
      <c r="B20" s="121" t="s">
        <v>248</v>
      </c>
      <c r="C20" s="122">
        <v>1274915197</v>
      </c>
      <c r="D20" s="123">
        <v>48</v>
      </c>
      <c r="E20" s="122">
        <v>428097</v>
      </c>
      <c r="F20" s="123">
        <v>60.5</v>
      </c>
      <c r="G20" s="123">
        <v>2978.1</v>
      </c>
      <c r="H20" s="124">
        <f t="shared" si="0"/>
        <v>12.5</v>
      </c>
      <c r="I20" s="7" t="s">
        <v>566</v>
      </c>
      <c r="J20" s="7">
        <v>30</v>
      </c>
      <c r="K20" s="7">
        <v>5</v>
      </c>
      <c r="L20" s="124">
        <f t="shared" si="1"/>
        <v>13</v>
      </c>
      <c r="M20" s="51">
        <f t="shared" si="2"/>
        <v>12.5</v>
      </c>
      <c r="N20" s="45">
        <f t="shared" si="3"/>
        <v>3824745.591</v>
      </c>
      <c r="O20" s="45">
        <f t="shared" si="4"/>
        <v>637457.59849999996</v>
      </c>
      <c r="P20" s="45">
        <f t="shared" si="5"/>
        <v>1657389.7561000001</v>
      </c>
      <c r="Q20" s="45">
        <f t="shared" si="6"/>
        <v>1593643.9962500001</v>
      </c>
      <c r="R20" s="45">
        <f t="shared" si="7"/>
        <v>7713236.9418500001</v>
      </c>
      <c r="S20" s="45">
        <f t="shared" si="8"/>
        <v>7713236.9418500001</v>
      </c>
      <c r="T20" s="46">
        <f t="shared" si="9"/>
        <v>535.12104907491357</v>
      </c>
    </row>
    <row r="21" spans="1:20" x14ac:dyDescent="0.15">
      <c r="A21" s="120" t="s">
        <v>249</v>
      </c>
      <c r="B21" s="121" t="s">
        <v>250</v>
      </c>
      <c r="C21" s="122">
        <v>1003325866</v>
      </c>
      <c r="D21" s="123">
        <v>47.6</v>
      </c>
      <c r="E21" s="122">
        <v>399875</v>
      </c>
      <c r="F21" s="123">
        <v>55.1</v>
      </c>
      <c r="G21" s="123">
        <v>2509.1</v>
      </c>
      <c r="H21" s="124">
        <f t="shared" si="0"/>
        <v>7.5</v>
      </c>
      <c r="I21" s="7" t="s">
        <v>566</v>
      </c>
      <c r="J21" s="7">
        <v>30</v>
      </c>
      <c r="K21" s="7">
        <v>5</v>
      </c>
      <c r="L21" s="124">
        <f t="shared" si="1"/>
        <v>12.600000000000001</v>
      </c>
      <c r="M21" s="51">
        <f t="shared" si="2"/>
        <v>7.5</v>
      </c>
      <c r="N21" s="45">
        <f t="shared" si="3"/>
        <v>3009977.5980000002</v>
      </c>
      <c r="O21" s="45">
        <f t="shared" si="4"/>
        <v>501662.93300000002</v>
      </c>
      <c r="P21" s="45">
        <f t="shared" si="5"/>
        <v>1264190.5911600003</v>
      </c>
      <c r="Q21" s="45">
        <f t="shared" si="6"/>
        <v>752494.39950000006</v>
      </c>
      <c r="R21" s="45">
        <f t="shared" si="7"/>
        <v>5528325.521660001</v>
      </c>
      <c r="S21" s="45">
        <f t="shared" si="8"/>
        <v>5528325.5216600001</v>
      </c>
      <c r="T21" s="46">
        <f t="shared" si="9"/>
        <v>299.90610159021168</v>
      </c>
    </row>
    <row r="22" spans="1:20" x14ac:dyDescent="0.15">
      <c r="A22" s="120" t="s">
        <v>251</v>
      </c>
      <c r="B22" s="121" t="s">
        <v>252</v>
      </c>
      <c r="C22" s="122">
        <v>286128476</v>
      </c>
      <c r="D22" s="123">
        <v>47.7</v>
      </c>
      <c r="E22" s="122">
        <v>258495</v>
      </c>
      <c r="F22" s="123">
        <v>50.1</v>
      </c>
      <c r="G22" s="123">
        <v>1106.9000000000001</v>
      </c>
      <c r="H22" s="124">
        <f t="shared" si="0"/>
        <v>2.3999999999999986</v>
      </c>
      <c r="I22" s="7" t="s">
        <v>566</v>
      </c>
      <c r="J22" s="7">
        <v>30</v>
      </c>
      <c r="K22" s="7">
        <v>5</v>
      </c>
      <c r="L22" s="124">
        <f t="shared" si="1"/>
        <v>12.700000000000003</v>
      </c>
      <c r="M22" s="51">
        <f t="shared" si="2"/>
        <v>2.3999999999999986</v>
      </c>
      <c r="N22" s="45">
        <f t="shared" si="3"/>
        <v>858385.42799999996</v>
      </c>
      <c r="O22" s="45">
        <f t="shared" si="4"/>
        <v>143064.23800000001</v>
      </c>
      <c r="P22" s="45">
        <f t="shared" si="5"/>
        <v>363383.16452000005</v>
      </c>
      <c r="Q22" s="45">
        <f t="shared" si="6"/>
        <v>68670.834239999967</v>
      </c>
      <c r="R22" s="45">
        <f t="shared" si="7"/>
        <v>1433503.6647600001</v>
      </c>
      <c r="S22" s="45">
        <f t="shared" si="8"/>
        <v>1433503.6647600001</v>
      </c>
      <c r="T22" s="46">
        <f t="shared" si="9"/>
        <v>62.038878164242448</v>
      </c>
    </row>
    <row r="23" spans="1:20" x14ac:dyDescent="0.15">
      <c r="A23" s="120" t="s">
        <v>253</v>
      </c>
      <c r="B23" s="121" t="s">
        <v>254</v>
      </c>
      <c r="C23" s="122">
        <v>456165820</v>
      </c>
      <c r="D23" s="123">
        <v>49</v>
      </c>
      <c r="E23" s="122">
        <v>231122</v>
      </c>
      <c r="F23" s="123">
        <v>54.7</v>
      </c>
      <c r="G23" s="123">
        <v>1973.7</v>
      </c>
      <c r="H23" s="124">
        <f t="shared" si="0"/>
        <v>5.7000000000000028</v>
      </c>
      <c r="I23" s="7" t="s">
        <v>566</v>
      </c>
      <c r="J23" s="7">
        <v>30</v>
      </c>
      <c r="K23" s="7">
        <v>5</v>
      </c>
      <c r="L23" s="124">
        <f t="shared" si="1"/>
        <v>14</v>
      </c>
      <c r="M23" s="51">
        <f t="shared" si="2"/>
        <v>5.7000000000000028</v>
      </c>
      <c r="N23" s="45">
        <f t="shared" si="3"/>
        <v>1368497.46</v>
      </c>
      <c r="O23" s="45">
        <f t="shared" si="4"/>
        <v>228082.91</v>
      </c>
      <c r="P23" s="45">
        <f t="shared" si="5"/>
        <v>638632.14800000004</v>
      </c>
      <c r="Q23" s="45">
        <f t="shared" si="6"/>
        <v>260014.51740000016</v>
      </c>
      <c r="R23" s="45">
        <f t="shared" si="7"/>
        <v>2495227.0354000004</v>
      </c>
      <c r="S23" s="45">
        <f t="shared" si="8"/>
        <v>2495227.0353999999</v>
      </c>
      <c r="T23" s="46">
        <f t="shared" si="9"/>
        <v>131.73963489892088</v>
      </c>
    </row>
    <row r="24" spans="1:20" x14ac:dyDescent="0.15">
      <c r="A24" s="120" t="s">
        <v>255</v>
      </c>
      <c r="B24" s="121" t="s">
        <v>256</v>
      </c>
      <c r="C24" s="122">
        <v>838630440</v>
      </c>
      <c r="D24" s="123">
        <v>48.1</v>
      </c>
      <c r="E24" s="122">
        <v>344393</v>
      </c>
      <c r="F24" s="123">
        <v>53.6</v>
      </c>
      <c r="G24" s="123">
        <v>2435.1</v>
      </c>
      <c r="H24" s="124">
        <f t="shared" si="0"/>
        <v>5.5</v>
      </c>
      <c r="I24" s="7" t="s">
        <v>566</v>
      </c>
      <c r="J24" s="7">
        <v>30</v>
      </c>
      <c r="K24" s="7">
        <v>5</v>
      </c>
      <c r="L24" s="124">
        <f t="shared" si="1"/>
        <v>13.100000000000001</v>
      </c>
      <c r="M24" s="51">
        <f t="shared" si="2"/>
        <v>5.5</v>
      </c>
      <c r="N24" s="45">
        <f t="shared" si="3"/>
        <v>2515891.3199999998</v>
      </c>
      <c r="O24" s="45">
        <f t="shared" si="4"/>
        <v>419315.22</v>
      </c>
      <c r="P24" s="45">
        <f t="shared" si="5"/>
        <v>1098605.8764000002</v>
      </c>
      <c r="Q24" s="45">
        <f t="shared" si="6"/>
        <v>461246.74200000003</v>
      </c>
      <c r="R24" s="45">
        <f t="shared" si="7"/>
        <v>4495059.1584000001</v>
      </c>
      <c r="S24" s="45">
        <f t="shared" si="8"/>
        <v>4495059.1584000001</v>
      </c>
      <c r="T24" s="46">
        <f t="shared" si="9"/>
        <v>189.4159344585438</v>
      </c>
    </row>
    <row r="25" spans="1:20" x14ac:dyDescent="0.15">
      <c r="A25" s="120" t="s">
        <v>257</v>
      </c>
      <c r="B25" s="121" t="s">
        <v>258</v>
      </c>
      <c r="C25" s="122">
        <v>4935791988</v>
      </c>
      <c r="D25" s="123">
        <v>46.9</v>
      </c>
      <c r="E25" s="122">
        <v>441370</v>
      </c>
      <c r="F25" s="123">
        <v>58.3</v>
      </c>
      <c r="G25" s="123">
        <v>11182.9</v>
      </c>
      <c r="H25" s="124">
        <f t="shared" si="0"/>
        <v>11.399999999999999</v>
      </c>
      <c r="I25" s="7" t="s">
        <v>566</v>
      </c>
      <c r="J25" s="7">
        <v>30</v>
      </c>
      <c r="K25" s="7">
        <v>5</v>
      </c>
      <c r="L25" s="124">
        <f t="shared" si="1"/>
        <v>11.899999999999999</v>
      </c>
      <c r="M25" s="51">
        <f t="shared" si="2"/>
        <v>11.399999999999999</v>
      </c>
      <c r="N25" s="45">
        <f t="shared" si="3"/>
        <v>14807375.964</v>
      </c>
      <c r="O25" s="45">
        <f t="shared" si="4"/>
        <v>2467895.9939999999</v>
      </c>
      <c r="P25" s="45">
        <f t="shared" si="5"/>
        <v>5873592.4657199988</v>
      </c>
      <c r="Q25" s="45">
        <f t="shared" si="6"/>
        <v>5626802.8663199991</v>
      </c>
      <c r="R25" s="45">
        <f t="shared" si="7"/>
        <v>28775667.290039998</v>
      </c>
      <c r="S25" s="45">
        <f t="shared" si="8"/>
        <v>28775667.290039998</v>
      </c>
      <c r="T25" s="46">
        <f t="shared" si="9"/>
        <v>503.16133259887857</v>
      </c>
    </row>
    <row r="26" spans="1:20" x14ac:dyDescent="0.15">
      <c r="A26" s="120" t="s">
        <v>259</v>
      </c>
      <c r="B26" s="121" t="s">
        <v>260</v>
      </c>
      <c r="C26" s="122">
        <v>215251880</v>
      </c>
      <c r="D26" s="123">
        <v>47.2</v>
      </c>
      <c r="E26" s="122">
        <v>534389</v>
      </c>
      <c r="F26" s="123">
        <v>50.8</v>
      </c>
      <c r="G26" s="123">
        <v>402.8</v>
      </c>
      <c r="H26" s="124">
        <f t="shared" si="0"/>
        <v>3.5999999999999943</v>
      </c>
      <c r="I26" s="7" t="s">
        <v>566</v>
      </c>
      <c r="J26" s="7">
        <v>30</v>
      </c>
      <c r="K26" s="7">
        <v>5</v>
      </c>
      <c r="L26" s="124">
        <f t="shared" si="1"/>
        <v>12.200000000000003</v>
      </c>
      <c r="M26" s="51">
        <f t="shared" si="2"/>
        <v>3.5999999999999943</v>
      </c>
      <c r="N26" s="45">
        <f t="shared" si="3"/>
        <v>645755.64</v>
      </c>
      <c r="O26" s="45">
        <f t="shared" si="4"/>
        <v>107625.94</v>
      </c>
      <c r="P26" s="45">
        <f t="shared" si="5"/>
        <v>262607.29360000003</v>
      </c>
      <c r="Q26" s="45">
        <f t="shared" si="6"/>
        <v>77490.676799999885</v>
      </c>
      <c r="R26" s="45">
        <f t="shared" si="7"/>
        <v>1093479.5503999998</v>
      </c>
      <c r="S26" s="45">
        <f t="shared" si="8"/>
        <v>1093479.5504000001</v>
      </c>
      <c r="T26" s="46">
        <f t="shared" si="9"/>
        <v>192.38003177755681</v>
      </c>
    </row>
    <row r="27" spans="1:20" x14ac:dyDescent="0.15">
      <c r="A27" s="120" t="s">
        <v>261</v>
      </c>
      <c r="B27" s="121" t="s">
        <v>262</v>
      </c>
      <c r="C27" s="122">
        <v>423419497</v>
      </c>
      <c r="D27" s="123">
        <v>48.1</v>
      </c>
      <c r="E27" s="122">
        <v>220600</v>
      </c>
      <c r="F27" s="123">
        <v>52.3</v>
      </c>
      <c r="G27" s="123">
        <v>1919.4</v>
      </c>
      <c r="H27" s="124">
        <f t="shared" si="0"/>
        <v>4.1999999999999957</v>
      </c>
      <c r="I27" s="7" t="s">
        <v>566</v>
      </c>
      <c r="J27" s="7">
        <v>30</v>
      </c>
      <c r="K27" s="7">
        <v>5</v>
      </c>
      <c r="L27" s="124">
        <f t="shared" si="1"/>
        <v>13.100000000000001</v>
      </c>
      <c r="M27" s="51">
        <f t="shared" si="2"/>
        <v>4.1999999999999957</v>
      </c>
      <c r="N27" s="45">
        <f t="shared" si="3"/>
        <v>1270258.4909999999</v>
      </c>
      <c r="O27" s="45">
        <f t="shared" si="4"/>
        <v>211709.74849999999</v>
      </c>
      <c r="P27" s="45">
        <f t="shared" si="5"/>
        <v>554679.54107000004</v>
      </c>
      <c r="Q27" s="45">
        <f t="shared" si="6"/>
        <v>177836.18873999981</v>
      </c>
      <c r="R27" s="45">
        <f t="shared" si="7"/>
        <v>2214483.9693099996</v>
      </c>
      <c r="S27" s="45">
        <f t="shared" si="8"/>
        <v>2214483.9693100001</v>
      </c>
      <c r="T27" s="46">
        <f t="shared" si="9"/>
        <v>92.651968708971452</v>
      </c>
    </row>
    <row r="28" spans="1:20" x14ac:dyDescent="0.15">
      <c r="A28" s="120" t="s">
        <v>263</v>
      </c>
      <c r="B28" s="121" t="s">
        <v>264</v>
      </c>
      <c r="C28" s="122">
        <v>487283929</v>
      </c>
      <c r="D28" s="123">
        <v>48.1</v>
      </c>
      <c r="E28" s="122">
        <v>273509</v>
      </c>
      <c r="F28" s="123">
        <v>52.8</v>
      </c>
      <c r="G28" s="123">
        <v>1781.6</v>
      </c>
      <c r="H28" s="124">
        <f t="shared" si="0"/>
        <v>4.6999999999999957</v>
      </c>
      <c r="I28" s="7" t="s">
        <v>566</v>
      </c>
      <c r="J28" s="7">
        <v>30</v>
      </c>
      <c r="K28" s="7">
        <v>5</v>
      </c>
      <c r="L28" s="124">
        <f t="shared" si="1"/>
        <v>13.100000000000001</v>
      </c>
      <c r="M28" s="51">
        <f t="shared" si="2"/>
        <v>4.6999999999999957</v>
      </c>
      <c r="N28" s="45">
        <f t="shared" si="3"/>
        <v>1461851.787</v>
      </c>
      <c r="O28" s="45">
        <f t="shared" si="4"/>
        <v>243641.9645</v>
      </c>
      <c r="P28" s="45">
        <f t="shared" si="5"/>
        <v>638341.94699000008</v>
      </c>
      <c r="Q28" s="45">
        <f t="shared" si="6"/>
        <v>229023.44662999979</v>
      </c>
      <c r="R28" s="45">
        <f t="shared" si="7"/>
        <v>2572859.14512</v>
      </c>
      <c r="S28" s="45">
        <f t="shared" si="8"/>
        <v>2572859.1451199995</v>
      </c>
      <c r="T28" s="46">
        <f t="shared" si="9"/>
        <v>128.54930771778166</v>
      </c>
    </row>
    <row r="29" spans="1:20" x14ac:dyDescent="0.15">
      <c r="A29" s="120" t="s">
        <v>265</v>
      </c>
      <c r="B29" s="121" t="s">
        <v>266</v>
      </c>
      <c r="C29" s="122">
        <v>1305072770</v>
      </c>
      <c r="D29" s="123">
        <v>47.8</v>
      </c>
      <c r="E29" s="122">
        <v>462726</v>
      </c>
      <c r="F29" s="123">
        <v>50.4</v>
      </c>
      <c r="G29" s="123">
        <v>2820.4</v>
      </c>
      <c r="H29" s="124">
        <f t="shared" si="0"/>
        <v>2.6000000000000014</v>
      </c>
      <c r="I29" s="7" t="s">
        <v>566</v>
      </c>
      <c r="J29" s="7">
        <v>30</v>
      </c>
      <c r="K29" s="7">
        <v>5</v>
      </c>
      <c r="L29" s="124">
        <f t="shared" si="1"/>
        <v>12.799999999999997</v>
      </c>
      <c r="M29" s="51">
        <f t="shared" si="2"/>
        <v>2.6000000000000014</v>
      </c>
      <c r="N29" s="45">
        <f t="shared" si="3"/>
        <v>3915218.31</v>
      </c>
      <c r="O29" s="45">
        <f t="shared" si="4"/>
        <v>652536.38500000001</v>
      </c>
      <c r="P29" s="45">
        <f t="shared" si="5"/>
        <v>1670493.1455999997</v>
      </c>
      <c r="Q29" s="45">
        <f t="shared" si="6"/>
        <v>339318.92020000017</v>
      </c>
      <c r="R29" s="45">
        <f t="shared" si="7"/>
        <v>6577566.7608000003</v>
      </c>
      <c r="S29" s="45">
        <f t="shared" si="8"/>
        <v>6577566.7608000003</v>
      </c>
      <c r="T29" s="46">
        <f t="shared" si="9"/>
        <v>120.30879314990787</v>
      </c>
    </row>
    <row r="30" spans="1:20" x14ac:dyDescent="0.15">
      <c r="A30" s="120" t="s">
        <v>267</v>
      </c>
      <c r="B30" s="121" t="s">
        <v>268</v>
      </c>
      <c r="C30" s="122">
        <v>3169916113</v>
      </c>
      <c r="D30" s="123">
        <v>46.3</v>
      </c>
      <c r="E30" s="122">
        <v>718004</v>
      </c>
      <c r="F30" s="123">
        <v>55.8</v>
      </c>
      <c r="G30" s="123">
        <v>4414.8999999999996</v>
      </c>
      <c r="H30" s="124">
        <f t="shared" si="0"/>
        <v>9.5</v>
      </c>
      <c r="I30" s="7" t="s">
        <v>566</v>
      </c>
      <c r="J30" s="7">
        <v>30</v>
      </c>
      <c r="K30" s="7">
        <v>5</v>
      </c>
      <c r="L30" s="124">
        <f t="shared" si="1"/>
        <v>11.299999999999997</v>
      </c>
      <c r="M30" s="51">
        <f t="shared" si="2"/>
        <v>9.5</v>
      </c>
      <c r="N30" s="45">
        <f t="shared" si="3"/>
        <v>9509748.3389999997</v>
      </c>
      <c r="O30" s="45">
        <f t="shared" si="4"/>
        <v>1584958.0564999999</v>
      </c>
      <c r="P30" s="45">
        <f t="shared" si="5"/>
        <v>3582005.2076899996</v>
      </c>
      <c r="Q30" s="45">
        <f t="shared" si="6"/>
        <v>3011420.3073499999</v>
      </c>
      <c r="R30" s="45">
        <f t="shared" si="7"/>
        <v>17688131.91054</v>
      </c>
      <c r="S30" s="45">
        <f t="shared" si="8"/>
        <v>17688131.91054</v>
      </c>
      <c r="T30" s="46">
        <f t="shared" si="9"/>
        <v>682.10385452671642</v>
      </c>
    </row>
    <row r="31" spans="1:20" x14ac:dyDescent="0.15">
      <c r="A31" s="120" t="s">
        <v>269</v>
      </c>
      <c r="B31" s="121" t="s">
        <v>270</v>
      </c>
      <c r="C31" s="122">
        <v>379211684</v>
      </c>
      <c r="D31" s="123">
        <v>48.1</v>
      </c>
      <c r="E31" s="122">
        <v>375978</v>
      </c>
      <c r="F31" s="123">
        <v>56.1</v>
      </c>
      <c r="G31" s="123">
        <v>1008.6</v>
      </c>
      <c r="H31" s="124">
        <f t="shared" si="0"/>
        <v>8</v>
      </c>
      <c r="I31" s="7" t="s">
        <v>566</v>
      </c>
      <c r="J31" s="7">
        <v>30</v>
      </c>
      <c r="K31" s="7">
        <v>5</v>
      </c>
      <c r="L31" s="124">
        <f t="shared" si="1"/>
        <v>13.100000000000001</v>
      </c>
      <c r="M31" s="51">
        <f t="shared" si="2"/>
        <v>8</v>
      </c>
      <c r="N31" s="45">
        <f t="shared" si="3"/>
        <v>1137635.0519999999</v>
      </c>
      <c r="O31" s="45">
        <f t="shared" si="4"/>
        <v>189605.842</v>
      </c>
      <c r="P31" s="45">
        <f t="shared" si="5"/>
        <v>496767.30604000005</v>
      </c>
      <c r="Q31" s="45">
        <f t="shared" si="6"/>
        <v>303369.34720000002</v>
      </c>
      <c r="R31" s="45">
        <f t="shared" si="7"/>
        <v>2127377.5472400002</v>
      </c>
      <c r="S31" s="45">
        <f t="shared" si="8"/>
        <v>2127377.5472400002</v>
      </c>
      <c r="T31" s="46">
        <f t="shared" si="9"/>
        <v>300.78261669641086</v>
      </c>
    </row>
    <row r="32" spans="1:20" x14ac:dyDescent="0.15">
      <c r="A32" s="120" t="s">
        <v>271</v>
      </c>
      <c r="B32" s="121" t="s">
        <v>272</v>
      </c>
      <c r="C32" s="122">
        <v>201154163</v>
      </c>
      <c r="D32" s="123">
        <v>48.4</v>
      </c>
      <c r="E32" s="122">
        <v>277378</v>
      </c>
      <c r="F32" s="123">
        <v>51.1</v>
      </c>
      <c r="G32" s="123">
        <v>725.2</v>
      </c>
      <c r="H32" s="124">
        <f t="shared" si="0"/>
        <v>2.7000000000000028</v>
      </c>
      <c r="I32" s="7" t="s">
        <v>566</v>
      </c>
      <c r="J32" s="7">
        <v>30</v>
      </c>
      <c r="K32" s="7">
        <v>5</v>
      </c>
      <c r="L32" s="124">
        <f t="shared" si="1"/>
        <v>13.399999999999999</v>
      </c>
      <c r="M32" s="51">
        <f t="shared" si="2"/>
        <v>2.7000000000000028</v>
      </c>
      <c r="N32" s="45">
        <f t="shared" si="3"/>
        <v>603462.48899999994</v>
      </c>
      <c r="O32" s="45">
        <f t="shared" si="4"/>
        <v>100577.0815</v>
      </c>
      <c r="P32" s="45">
        <f t="shared" si="5"/>
        <v>269546.57841999998</v>
      </c>
      <c r="Q32" s="45">
        <f t="shared" si="6"/>
        <v>54311.624010000065</v>
      </c>
      <c r="R32" s="45">
        <f t="shared" si="7"/>
        <v>1027897.7729299999</v>
      </c>
      <c r="S32" s="45">
        <f t="shared" si="8"/>
        <v>1027897.7729300001</v>
      </c>
      <c r="T32" s="46">
        <f t="shared" si="9"/>
        <v>74.891925000000086</v>
      </c>
    </row>
    <row r="33" spans="1:20" x14ac:dyDescent="0.15">
      <c r="A33" s="120" t="s">
        <v>273</v>
      </c>
      <c r="B33" s="121" t="s">
        <v>274</v>
      </c>
      <c r="C33" s="122">
        <v>747119812</v>
      </c>
      <c r="D33" s="123">
        <v>47.4</v>
      </c>
      <c r="E33" s="122">
        <v>438811</v>
      </c>
      <c r="F33" s="123">
        <v>81.8</v>
      </c>
      <c r="G33" s="123">
        <v>1702.6</v>
      </c>
      <c r="H33" s="124">
        <f t="shared" si="0"/>
        <v>34.4</v>
      </c>
      <c r="I33" s="7" t="s">
        <v>566</v>
      </c>
      <c r="J33" s="7">
        <v>30</v>
      </c>
      <c r="K33" s="7">
        <v>5</v>
      </c>
      <c r="L33" s="124">
        <f t="shared" si="1"/>
        <v>12.399999999999999</v>
      </c>
      <c r="M33" s="51">
        <f t="shared" si="2"/>
        <v>34.4</v>
      </c>
      <c r="N33" s="45">
        <f t="shared" si="3"/>
        <v>2241359.4360000002</v>
      </c>
      <c r="O33" s="45">
        <f t="shared" si="4"/>
        <v>373559.90600000002</v>
      </c>
      <c r="P33" s="45">
        <f t="shared" si="5"/>
        <v>926428.56687999994</v>
      </c>
      <c r="Q33" s="45">
        <f t="shared" si="6"/>
        <v>2570092.1532799997</v>
      </c>
      <c r="R33" s="45">
        <f t="shared" si="7"/>
        <v>6111440.0621600002</v>
      </c>
      <c r="S33" s="45">
        <f t="shared" si="8"/>
        <v>6111440.0621600002</v>
      </c>
      <c r="T33" s="46">
        <f t="shared" si="9"/>
        <v>1509.5102509573592</v>
      </c>
    </row>
    <row r="34" spans="1:20" x14ac:dyDescent="0.15">
      <c r="A34" s="120" t="s">
        <v>275</v>
      </c>
      <c r="B34" s="121" t="s">
        <v>276</v>
      </c>
      <c r="C34" s="122">
        <v>848392293</v>
      </c>
      <c r="D34" s="123">
        <v>48.2</v>
      </c>
      <c r="E34" s="122">
        <v>195748</v>
      </c>
      <c r="F34" s="123">
        <v>52.6</v>
      </c>
      <c r="G34" s="123">
        <v>4334.1000000000004</v>
      </c>
      <c r="H34" s="124">
        <f t="shared" ref="H34:H65" si="10">F34-D34</f>
        <v>4.3999999999999986</v>
      </c>
      <c r="I34" s="7" t="s">
        <v>566</v>
      </c>
      <c r="J34" s="7">
        <v>30</v>
      </c>
      <c r="K34" s="7">
        <v>5</v>
      </c>
      <c r="L34" s="124">
        <f t="shared" si="1"/>
        <v>13.200000000000003</v>
      </c>
      <c r="M34" s="51">
        <f t="shared" si="2"/>
        <v>4.3999999999999986</v>
      </c>
      <c r="N34" s="45">
        <f t="shared" si="3"/>
        <v>2545176.8790000002</v>
      </c>
      <c r="O34" s="45">
        <f t="shared" si="4"/>
        <v>424196.14649999997</v>
      </c>
      <c r="P34" s="45">
        <f t="shared" si="5"/>
        <v>1119877.8267600003</v>
      </c>
      <c r="Q34" s="45">
        <f t="shared" si="6"/>
        <v>373292.60891999991</v>
      </c>
      <c r="R34" s="45">
        <f t="shared" si="7"/>
        <v>4462543.4611799996</v>
      </c>
      <c r="S34" s="45">
        <f t="shared" si="8"/>
        <v>4462543.4611800006</v>
      </c>
      <c r="T34" s="46">
        <f t="shared" si="9"/>
        <v>86.129209967467261</v>
      </c>
    </row>
    <row r="35" spans="1:20" x14ac:dyDescent="0.15">
      <c r="A35" s="120" t="s">
        <v>277</v>
      </c>
      <c r="B35" s="121" t="s">
        <v>278</v>
      </c>
      <c r="C35" s="122">
        <v>523368884</v>
      </c>
      <c r="D35" s="123">
        <v>48.3</v>
      </c>
      <c r="E35" s="122">
        <v>235550</v>
      </c>
      <c r="F35" s="123">
        <v>54.8</v>
      </c>
      <c r="G35" s="123">
        <v>2221.9</v>
      </c>
      <c r="H35" s="124">
        <f t="shared" si="10"/>
        <v>6.5</v>
      </c>
      <c r="I35" s="7" t="s">
        <v>566</v>
      </c>
      <c r="J35" s="7">
        <v>30</v>
      </c>
      <c r="K35" s="7">
        <v>5</v>
      </c>
      <c r="L35" s="124">
        <f t="shared" si="1"/>
        <v>13.299999999999997</v>
      </c>
      <c r="M35" s="51">
        <f t="shared" si="2"/>
        <v>6.5</v>
      </c>
      <c r="N35" s="45">
        <f t="shared" si="3"/>
        <v>1570106.652</v>
      </c>
      <c r="O35" s="45">
        <f t="shared" si="4"/>
        <v>261684.44200000001</v>
      </c>
      <c r="P35" s="45">
        <f t="shared" si="5"/>
        <v>696080.61571999989</v>
      </c>
      <c r="Q35" s="45">
        <f t="shared" si="6"/>
        <v>340189.7746</v>
      </c>
      <c r="R35" s="45">
        <f t="shared" si="7"/>
        <v>2868061.4843199998</v>
      </c>
      <c r="S35" s="45">
        <f t="shared" si="8"/>
        <v>2868061.4843199998</v>
      </c>
      <c r="T35" s="46">
        <f t="shared" si="9"/>
        <v>153.10759917187991</v>
      </c>
    </row>
    <row r="36" spans="1:20" x14ac:dyDescent="0.15">
      <c r="A36" s="120" t="s">
        <v>279</v>
      </c>
      <c r="B36" s="121" t="s">
        <v>280</v>
      </c>
      <c r="C36" s="122">
        <v>258664436</v>
      </c>
      <c r="D36" s="123">
        <v>48.1</v>
      </c>
      <c r="E36" s="122">
        <v>384060</v>
      </c>
      <c r="F36" s="123">
        <v>59.4</v>
      </c>
      <c r="G36" s="123">
        <v>673.5</v>
      </c>
      <c r="H36" s="124">
        <f t="shared" si="10"/>
        <v>11.299999999999997</v>
      </c>
      <c r="I36" s="7" t="s">
        <v>566</v>
      </c>
      <c r="J36" s="7">
        <v>30</v>
      </c>
      <c r="K36" s="7">
        <v>5</v>
      </c>
      <c r="L36" s="124">
        <f t="shared" si="1"/>
        <v>13.100000000000001</v>
      </c>
      <c r="M36" s="51">
        <f t="shared" si="2"/>
        <v>11.299999999999997</v>
      </c>
      <c r="N36" s="45">
        <f t="shared" si="3"/>
        <v>775993.30799999996</v>
      </c>
      <c r="O36" s="45">
        <f t="shared" si="4"/>
        <v>129332.21799999999</v>
      </c>
      <c r="P36" s="45">
        <f t="shared" si="5"/>
        <v>338850.41116000002</v>
      </c>
      <c r="Q36" s="45">
        <f t="shared" si="6"/>
        <v>292290.81267999992</v>
      </c>
      <c r="R36" s="45">
        <f t="shared" si="7"/>
        <v>1536466.7498399999</v>
      </c>
      <c r="S36" s="45">
        <f t="shared" si="8"/>
        <v>1536466.7498399999</v>
      </c>
      <c r="T36" s="46">
        <f t="shared" si="9"/>
        <v>433.98784362286551</v>
      </c>
    </row>
    <row r="37" spans="1:20" x14ac:dyDescent="0.15">
      <c r="A37" s="120" t="s">
        <v>281</v>
      </c>
      <c r="B37" s="121" t="s">
        <v>282</v>
      </c>
      <c r="C37" s="122">
        <v>2772905089</v>
      </c>
      <c r="D37" s="123">
        <v>47.6</v>
      </c>
      <c r="E37" s="122">
        <v>338982</v>
      </c>
      <c r="F37" s="123">
        <v>54.4</v>
      </c>
      <c r="G37" s="123">
        <v>8180.1</v>
      </c>
      <c r="H37" s="124">
        <f t="shared" si="10"/>
        <v>6.7999999999999972</v>
      </c>
      <c r="I37" s="7" t="s">
        <v>566</v>
      </c>
      <c r="J37" s="7">
        <v>30</v>
      </c>
      <c r="K37" s="7">
        <v>5</v>
      </c>
      <c r="L37" s="124">
        <f t="shared" si="1"/>
        <v>12.600000000000001</v>
      </c>
      <c r="M37" s="51">
        <f t="shared" si="2"/>
        <v>6.7999999999999972</v>
      </c>
      <c r="N37" s="45">
        <f t="shared" si="3"/>
        <v>8318715.267</v>
      </c>
      <c r="O37" s="45">
        <f t="shared" si="4"/>
        <v>1386452.5445000001</v>
      </c>
      <c r="P37" s="45">
        <f t="shared" si="5"/>
        <v>3493860.4121400001</v>
      </c>
      <c r="Q37" s="45">
        <f t="shared" si="6"/>
        <v>1885575.4605199993</v>
      </c>
      <c r="R37" s="45">
        <f t="shared" si="7"/>
        <v>15084603.68416</v>
      </c>
      <c r="S37" s="45">
        <f t="shared" si="8"/>
        <v>15084603.68416</v>
      </c>
      <c r="T37" s="46">
        <f t="shared" si="9"/>
        <v>230.50762955465083</v>
      </c>
    </row>
    <row r="38" spans="1:20" x14ac:dyDescent="0.15">
      <c r="A38" s="120" t="s">
        <v>283</v>
      </c>
      <c r="B38" s="121" t="s">
        <v>284</v>
      </c>
      <c r="C38" s="122">
        <v>2490055504</v>
      </c>
      <c r="D38" s="123">
        <v>47.1</v>
      </c>
      <c r="E38" s="122">
        <v>505523</v>
      </c>
      <c r="F38" s="123">
        <v>49.4</v>
      </c>
      <c r="G38" s="123">
        <v>4925.7</v>
      </c>
      <c r="H38" s="124">
        <f t="shared" si="10"/>
        <v>2.2999999999999972</v>
      </c>
      <c r="I38" s="7" t="s">
        <v>566</v>
      </c>
      <c r="J38" s="7">
        <v>30</v>
      </c>
      <c r="K38" s="7">
        <v>5</v>
      </c>
      <c r="L38" s="124">
        <f t="shared" si="1"/>
        <v>12.100000000000001</v>
      </c>
      <c r="M38" s="51">
        <f t="shared" si="2"/>
        <v>2.2999999999999972</v>
      </c>
      <c r="N38" s="45">
        <f t="shared" si="3"/>
        <v>7470166.5120000001</v>
      </c>
      <c r="O38" s="45">
        <f t="shared" si="4"/>
        <v>1245027.7520000001</v>
      </c>
      <c r="P38" s="45">
        <f t="shared" si="5"/>
        <v>3012967.1598400003</v>
      </c>
      <c r="Q38" s="45">
        <f t="shared" si="6"/>
        <v>572712.76591999934</v>
      </c>
      <c r="R38" s="45">
        <f t="shared" si="7"/>
        <v>12300874.189760001</v>
      </c>
      <c r="S38" s="45">
        <f t="shared" si="8"/>
        <v>12300874.18976</v>
      </c>
      <c r="T38" s="46">
        <f t="shared" si="9"/>
        <v>116.27033029214108</v>
      </c>
    </row>
    <row r="39" spans="1:20" x14ac:dyDescent="0.15">
      <c r="A39" s="120" t="s">
        <v>285</v>
      </c>
      <c r="B39" s="121" t="s">
        <v>286</v>
      </c>
      <c r="C39" s="122">
        <v>529249050</v>
      </c>
      <c r="D39" s="123">
        <v>48.7</v>
      </c>
      <c r="E39" s="122">
        <v>162426</v>
      </c>
      <c r="F39" s="123">
        <v>66.900000000000006</v>
      </c>
      <c r="G39" s="123">
        <v>3258.4</v>
      </c>
      <c r="H39" s="124">
        <f t="shared" si="10"/>
        <v>18.200000000000003</v>
      </c>
      <c r="I39" s="7" t="s">
        <v>566</v>
      </c>
      <c r="J39" s="7">
        <v>30</v>
      </c>
      <c r="K39" s="7">
        <v>5</v>
      </c>
      <c r="L39" s="124">
        <f t="shared" si="1"/>
        <v>13.700000000000003</v>
      </c>
      <c r="M39" s="51">
        <f t="shared" si="2"/>
        <v>18.200000000000003</v>
      </c>
      <c r="N39" s="45">
        <f t="shared" si="3"/>
        <v>1587747.15</v>
      </c>
      <c r="O39" s="45">
        <f t="shared" si="4"/>
        <v>264624.52500000002</v>
      </c>
      <c r="P39" s="45">
        <f t="shared" si="5"/>
        <v>725071.19850000017</v>
      </c>
      <c r="Q39" s="45">
        <f t="shared" si="6"/>
        <v>963233.27100000018</v>
      </c>
      <c r="R39" s="45">
        <f t="shared" si="7"/>
        <v>3540676.1444999999</v>
      </c>
      <c r="S39" s="45">
        <f t="shared" si="8"/>
        <v>3540676.1444999999</v>
      </c>
      <c r="T39" s="46">
        <f t="shared" si="9"/>
        <v>295.61541584826915</v>
      </c>
    </row>
    <row r="40" spans="1:20" x14ac:dyDescent="0.15">
      <c r="A40" s="120" t="s">
        <v>287</v>
      </c>
      <c r="B40" s="121" t="s">
        <v>288</v>
      </c>
      <c r="C40" s="122">
        <v>413282116</v>
      </c>
      <c r="D40" s="123">
        <v>48</v>
      </c>
      <c r="E40" s="122">
        <v>280419</v>
      </c>
      <c r="F40" s="123">
        <v>55.9</v>
      </c>
      <c r="G40" s="123">
        <v>1473.8</v>
      </c>
      <c r="H40" s="124">
        <f t="shared" si="10"/>
        <v>7.8999999999999986</v>
      </c>
      <c r="I40" s="7" t="s">
        <v>566</v>
      </c>
      <c r="J40" s="7">
        <v>30</v>
      </c>
      <c r="K40" s="7">
        <v>5</v>
      </c>
      <c r="L40" s="124">
        <f t="shared" si="1"/>
        <v>13</v>
      </c>
      <c r="M40" s="51">
        <f t="shared" si="2"/>
        <v>7.8999999999999986</v>
      </c>
      <c r="N40" s="45">
        <f t="shared" si="3"/>
        <v>1239846.348</v>
      </c>
      <c r="O40" s="45">
        <f t="shared" si="4"/>
        <v>206641.05799999999</v>
      </c>
      <c r="P40" s="45">
        <f t="shared" si="5"/>
        <v>537266.75080000004</v>
      </c>
      <c r="Q40" s="45">
        <f t="shared" si="6"/>
        <v>326492.87163999997</v>
      </c>
      <c r="R40" s="45">
        <f t="shared" si="7"/>
        <v>2310247.02844</v>
      </c>
      <c r="S40" s="45">
        <f t="shared" si="8"/>
        <v>2310247.0284399996</v>
      </c>
      <c r="T40" s="46">
        <f t="shared" si="9"/>
        <v>221.53132829420545</v>
      </c>
    </row>
    <row r="41" spans="1:20" x14ac:dyDescent="0.15">
      <c r="A41" s="120" t="s">
        <v>289</v>
      </c>
      <c r="B41" s="121" t="s">
        <v>290</v>
      </c>
      <c r="C41" s="122">
        <v>33453667</v>
      </c>
      <c r="D41" s="123">
        <v>48.2</v>
      </c>
      <c r="E41" s="122">
        <v>119264</v>
      </c>
      <c r="F41" s="123">
        <v>59.3</v>
      </c>
      <c r="G41" s="123">
        <v>280.5</v>
      </c>
      <c r="H41" s="124">
        <f t="shared" si="10"/>
        <v>11.099999999999994</v>
      </c>
      <c r="I41" s="7" t="s">
        <v>566</v>
      </c>
      <c r="J41" s="7">
        <v>30</v>
      </c>
      <c r="K41" s="7">
        <v>5</v>
      </c>
      <c r="L41" s="124">
        <f t="shared" si="1"/>
        <v>13.200000000000003</v>
      </c>
      <c r="M41" s="51">
        <f t="shared" si="2"/>
        <v>11.099999999999994</v>
      </c>
      <c r="N41" s="45">
        <f t="shared" si="3"/>
        <v>100361.001</v>
      </c>
      <c r="O41" s="45">
        <f t="shared" si="4"/>
        <v>16726.833500000001</v>
      </c>
      <c r="P41" s="45">
        <f t="shared" si="5"/>
        <v>44158.840440000007</v>
      </c>
      <c r="Q41" s="45">
        <f t="shared" si="6"/>
        <v>37133.570369999979</v>
      </c>
      <c r="R41" s="45">
        <f t="shared" si="7"/>
        <v>198380.24530999997</v>
      </c>
      <c r="S41" s="45">
        <f t="shared" si="8"/>
        <v>198380.24531</v>
      </c>
      <c r="T41" s="46">
        <f t="shared" si="9"/>
        <v>132.38349508021383</v>
      </c>
    </row>
    <row r="42" spans="1:20" x14ac:dyDescent="0.15">
      <c r="A42" s="120" t="s">
        <v>291</v>
      </c>
      <c r="B42" s="121" t="s">
        <v>292</v>
      </c>
      <c r="C42" s="122">
        <v>521204055</v>
      </c>
      <c r="D42" s="123">
        <v>46.2</v>
      </c>
      <c r="E42" s="122">
        <v>231790</v>
      </c>
      <c r="F42" s="123">
        <v>60.2</v>
      </c>
      <c r="G42" s="123">
        <v>2248.6</v>
      </c>
      <c r="H42" s="124">
        <f t="shared" si="10"/>
        <v>14</v>
      </c>
      <c r="I42" s="7" t="s">
        <v>566</v>
      </c>
      <c r="J42" s="7">
        <v>30</v>
      </c>
      <c r="K42" s="7">
        <v>5</v>
      </c>
      <c r="L42" s="124">
        <f t="shared" si="1"/>
        <v>11.200000000000003</v>
      </c>
      <c r="M42" s="51">
        <f t="shared" si="2"/>
        <v>14</v>
      </c>
      <c r="N42" s="45">
        <f t="shared" si="3"/>
        <v>1563612.165</v>
      </c>
      <c r="O42" s="45">
        <f t="shared" si="4"/>
        <v>260602.0275</v>
      </c>
      <c r="P42" s="45">
        <f t="shared" si="5"/>
        <v>583748.54160000023</v>
      </c>
      <c r="Q42" s="45">
        <f t="shared" si="6"/>
        <v>729685.67700000003</v>
      </c>
      <c r="R42" s="45">
        <f t="shared" si="7"/>
        <v>3137648.4111000006</v>
      </c>
      <c r="S42" s="45">
        <f t="shared" si="8"/>
        <v>3137648.4111000001</v>
      </c>
      <c r="T42" s="46">
        <f t="shared" si="9"/>
        <v>324.50666058881086</v>
      </c>
    </row>
    <row r="43" spans="1:20" x14ac:dyDescent="0.15">
      <c r="A43" s="120" t="s">
        <v>293</v>
      </c>
      <c r="B43" s="121" t="s">
        <v>294</v>
      </c>
      <c r="C43" s="122">
        <v>1527674135</v>
      </c>
      <c r="D43" s="123">
        <v>48.4</v>
      </c>
      <c r="E43" s="122">
        <v>451507</v>
      </c>
      <c r="F43" s="123">
        <v>93.6</v>
      </c>
      <c r="G43" s="123">
        <v>3383.5</v>
      </c>
      <c r="H43" s="124">
        <f t="shared" si="10"/>
        <v>45.199999999999996</v>
      </c>
      <c r="I43" s="7" t="s">
        <v>566</v>
      </c>
      <c r="J43" s="7">
        <v>30</v>
      </c>
      <c r="K43" s="7">
        <v>5</v>
      </c>
      <c r="L43" s="124">
        <f t="shared" si="1"/>
        <v>13.399999999999999</v>
      </c>
      <c r="M43" s="51">
        <f t="shared" si="2"/>
        <v>45.199999999999996</v>
      </c>
      <c r="N43" s="45">
        <f t="shared" si="3"/>
        <v>4583022.4050000003</v>
      </c>
      <c r="O43" s="45">
        <f t="shared" si="4"/>
        <v>763837.0675</v>
      </c>
      <c r="P43" s="45">
        <f t="shared" si="5"/>
        <v>2047083.3408999997</v>
      </c>
      <c r="Q43" s="45">
        <f t="shared" si="6"/>
        <v>6905087.0902000004</v>
      </c>
      <c r="R43" s="45">
        <f t="shared" si="7"/>
        <v>14299029.9036</v>
      </c>
      <c r="S43" s="45">
        <f t="shared" si="8"/>
        <v>14299029.9036</v>
      </c>
      <c r="T43" s="46">
        <f t="shared" si="9"/>
        <v>2040.8119078469042</v>
      </c>
    </row>
    <row r="44" spans="1:20" x14ac:dyDescent="0.15">
      <c r="A44" s="120" t="s">
        <v>295</v>
      </c>
      <c r="B44" s="121" t="s">
        <v>296</v>
      </c>
      <c r="C44" s="122">
        <v>372090603</v>
      </c>
      <c r="D44" s="123">
        <v>47.7</v>
      </c>
      <c r="E44" s="122">
        <v>317836</v>
      </c>
      <c r="F44" s="123">
        <v>53.5</v>
      </c>
      <c r="G44" s="123">
        <v>1170.6999999999998</v>
      </c>
      <c r="H44" s="124">
        <f t="shared" si="10"/>
        <v>5.7999999999999972</v>
      </c>
      <c r="I44" s="7" t="s">
        <v>566</v>
      </c>
      <c r="J44" s="7">
        <v>30</v>
      </c>
      <c r="K44" s="7">
        <v>5</v>
      </c>
      <c r="L44" s="124">
        <f t="shared" si="1"/>
        <v>12.700000000000003</v>
      </c>
      <c r="M44" s="51">
        <f t="shared" si="2"/>
        <v>5.7999999999999972</v>
      </c>
      <c r="N44" s="45">
        <f t="shared" si="3"/>
        <v>1116271.8089999999</v>
      </c>
      <c r="O44" s="45">
        <f t="shared" si="4"/>
        <v>186045.3015</v>
      </c>
      <c r="P44" s="45">
        <f t="shared" si="5"/>
        <v>472555.06581000012</v>
      </c>
      <c r="Q44" s="45">
        <f t="shared" si="6"/>
        <v>215812.5497399999</v>
      </c>
      <c r="R44" s="45">
        <f t="shared" si="7"/>
        <v>1990684.7260499999</v>
      </c>
      <c r="S44" s="45">
        <f t="shared" si="8"/>
        <v>1990684.7260499999</v>
      </c>
      <c r="T44" s="46">
        <f t="shared" si="9"/>
        <v>184.34487891005375</v>
      </c>
    </row>
    <row r="45" spans="1:20" x14ac:dyDescent="0.15">
      <c r="A45" s="120" t="s">
        <v>297</v>
      </c>
      <c r="B45" s="121" t="s">
        <v>298</v>
      </c>
      <c r="C45" s="122">
        <v>290934606</v>
      </c>
      <c r="D45" s="123">
        <v>48.1</v>
      </c>
      <c r="E45" s="122">
        <v>292809</v>
      </c>
      <c r="F45" s="123">
        <v>53.7</v>
      </c>
      <c r="G45" s="123">
        <v>993.6</v>
      </c>
      <c r="H45" s="124">
        <f t="shared" si="10"/>
        <v>5.6000000000000014</v>
      </c>
      <c r="I45" s="7" t="s">
        <v>566</v>
      </c>
      <c r="J45" s="7">
        <v>30</v>
      </c>
      <c r="K45" s="7">
        <v>5</v>
      </c>
      <c r="L45" s="124">
        <f t="shared" si="1"/>
        <v>13.100000000000001</v>
      </c>
      <c r="M45" s="51">
        <f t="shared" si="2"/>
        <v>5.6000000000000014</v>
      </c>
      <c r="N45" s="45">
        <f t="shared" si="3"/>
        <v>872803.81799999997</v>
      </c>
      <c r="O45" s="45">
        <f t="shared" si="4"/>
        <v>145467.30300000001</v>
      </c>
      <c r="P45" s="45">
        <f t="shared" si="5"/>
        <v>381124.33386000001</v>
      </c>
      <c r="Q45" s="45">
        <f t="shared" si="6"/>
        <v>162923.37936000005</v>
      </c>
      <c r="R45" s="45">
        <f t="shared" si="7"/>
        <v>1562318.8342200001</v>
      </c>
      <c r="S45" s="45">
        <f t="shared" si="8"/>
        <v>1562318.8342200001</v>
      </c>
      <c r="T45" s="46">
        <f t="shared" si="9"/>
        <v>163.97280531400972</v>
      </c>
    </row>
    <row r="46" spans="1:20" x14ac:dyDescent="0.15">
      <c r="A46" s="120" t="s">
        <v>299</v>
      </c>
      <c r="B46" s="121" t="s">
        <v>300</v>
      </c>
      <c r="C46" s="122">
        <v>801497180</v>
      </c>
      <c r="D46" s="123">
        <v>47.3</v>
      </c>
      <c r="E46" s="122">
        <v>495608</v>
      </c>
      <c r="F46" s="123">
        <v>75.099999999999994</v>
      </c>
      <c r="G46" s="123">
        <v>1617.2</v>
      </c>
      <c r="H46" s="124">
        <f t="shared" si="10"/>
        <v>27.799999999999997</v>
      </c>
      <c r="I46" s="7" t="s">
        <v>566</v>
      </c>
      <c r="J46" s="7">
        <v>30</v>
      </c>
      <c r="K46" s="7">
        <v>5</v>
      </c>
      <c r="L46" s="124">
        <f t="shared" si="1"/>
        <v>12.299999999999997</v>
      </c>
      <c r="M46" s="51">
        <f t="shared" si="2"/>
        <v>27.799999999999997</v>
      </c>
      <c r="N46" s="45">
        <f t="shared" si="3"/>
        <v>2404491.54</v>
      </c>
      <c r="O46" s="45">
        <f t="shared" si="4"/>
        <v>400748.59</v>
      </c>
      <c r="P46" s="45">
        <f t="shared" si="5"/>
        <v>985841.53139999986</v>
      </c>
      <c r="Q46" s="45">
        <f t="shared" si="6"/>
        <v>2228162.1603999995</v>
      </c>
      <c r="R46" s="45">
        <f t="shared" si="7"/>
        <v>6019243.8217999991</v>
      </c>
      <c r="S46" s="45">
        <f t="shared" si="8"/>
        <v>6019243.8217999991</v>
      </c>
      <c r="T46" s="46">
        <f t="shared" si="9"/>
        <v>1377.7901066040065</v>
      </c>
    </row>
    <row r="47" spans="1:20" x14ac:dyDescent="0.15">
      <c r="A47" s="120" t="s">
        <v>301</v>
      </c>
      <c r="B47" s="121" t="s">
        <v>302</v>
      </c>
      <c r="C47" s="122">
        <v>4058875020</v>
      </c>
      <c r="D47" s="123">
        <v>47.6</v>
      </c>
      <c r="E47" s="122">
        <v>405855</v>
      </c>
      <c r="F47" s="123">
        <v>61.6</v>
      </c>
      <c r="G47" s="123">
        <v>10000.799999999999</v>
      </c>
      <c r="H47" s="124">
        <f t="shared" si="10"/>
        <v>14</v>
      </c>
      <c r="I47" s="7" t="s">
        <v>566</v>
      </c>
      <c r="J47" s="7">
        <v>30</v>
      </c>
      <c r="K47" s="7">
        <v>5</v>
      </c>
      <c r="L47" s="124">
        <f t="shared" si="1"/>
        <v>12.600000000000001</v>
      </c>
      <c r="M47" s="51">
        <f t="shared" si="2"/>
        <v>14</v>
      </c>
      <c r="N47" s="45">
        <f t="shared" si="3"/>
        <v>12176625.060000001</v>
      </c>
      <c r="O47" s="45">
        <f t="shared" si="4"/>
        <v>2029437.51</v>
      </c>
      <c r="P47" s="45">
        <f t="shared" si="5"/>
        <v>5114182.525200001</v>
      </c>
      <c r="Q47" s="45">
        <f t="shared" si="6"/>
        <v>5682425.0279999999</v>
      </c>
      <c r="R47" s="45">
        <f t="shared" si="7"/>
        <v>25002670.123200003</v>
      </c>
      <c r="S47" s="45">
        <f t="shared" si="8"/>
        <v>25002670.123199999</v>
      </c>
      <c r="T47" s="46">
        <f t="shared" si="9"/>
        <v>568.19704703623711</v>
      </c>
    </row>
    <row r="48" spans="1:20" x14ac:dyDescent="0.15">
      <c r="A48" s="120" t="s">
        <v>303</v>
      </c>
      <c r="B48" s="121" t="s">
        <v>304</v>
      </c>
      <c r="C48" s="122">
        <v>65014842</v>
      </c>
      <c r="D48" s="123">
        <v>47.7</v>
      </c>
      <c r="E48" s="122">
        <v>104880</v>
      </c>
      <c r="F48" s="123">
        <v>74.599999999999994</v>
      </c>
      <c r="G48" s="123">
        <v>619.9</v>
      </c>
      <c r="H48" s="124">
        <f t="shared" si="10"/>
        <v>26.899999999999991</v>
      </c>
      <c r="I48" s="7" t="s">
        <v>566</v>
      </c>
      <c r="J48" s="7">
        <v>30</v>
      </c>
      <c r="K48" s="7">
        <v>5</v>
      </c>
      <c r="L48" s="124">
        <f t="shared" si="1"/>
        <v>12.700000000000003</v>
      </c>
      <c r="M48" s="51">
        <f t="shared" si="2"/>
        <v>26.899999999999991</v>
      </c>
      <c r="N48" s="45">
        <f t="shared" si="3"/>
        <v>195044.52600000001</v>
      </c>
      <c r="O48" s="45">
        <f t="shared" si="4"/>
        <v>32507.420999999998</v>
      </c>
      <c r="P48" s="45">
        <f t="shared" si="5"/>
        <v>82568.849340000015</v>
      </c>
      <c r="Q48" s="45">
        <f t="shared" si="6"/>
        <v>174889.92497999995</v>
      </c>
      <c r="R48" s="45">
        <f t="shared" si="7"/>
        <v>485010.72131999995</v>
      </c>
      <c r="S48" s="45">
        <f t="shared" si="8"/>
        <v>485010.72131999995</v>
      </c>
      <c r="T48" s="46">
        <f t="shared" si="9"/>
        <v>282.12602835941271</v>
      </c>
    </row>
    <row r="49" spans="1:20" x14ac:dyDescent="0.15">
      <c r="A49" s="120" t="s">
        <v>305</v>
      </c>
      <c r="B49" s="121" t="s">
        <v>306</v>
      </c>
      <c r="C49" s="122">
        <v>162050589</v>
      </c>
      <c r="D49" s="123">
        <v>47.7</v>
      </c>
      <c r="E49" s="122">
        <v>184107</v>
      </c>
      <c r="F49" s="123">
        <v>87.6</v>
      </c>
      <c r="G49" s="123">
        <v>880.2</v>
      </c>
      <c r="H49" s="124">
        <f t="shared" si="10"/>
        <v>39.899999999999991</v>
      </c>
      <c r="I49" s="7" t="s">
        <v>566</v>
      </c>
      <c r="J49" s="7">
        <v>30</v>
      </c>
      <c r="K49" s="7">
        <v>5</v>
      </c>
      <c r="L49" s="124">
        <f t="shared" si="1"/>
        <v>12.700000000000003</v>
      </c>
      <c r="M49" s="51">
        <f t="shared" si="2"/>
        <v>39.899999999999991</v>
      </c>
      <c r="N49" s="45">
        <f t="shared" si="3"/>
        <v>486151.76699999999</v>
      </c>
      <c r="O49" s="45">
        <f t="shared" si="4"/>
        <v>81025.294500000004</v>
      </c>
      <c r="P49" s="45">
        <f t="shared" si="5"/>
        <v>205804.24803000005</v>
      </c>
      <c r="Q49" s="45">
        <f t="shared" si="6"/>
        <v>646581.85010999988</v>
      </c>
      <c r="R49" s="45">
        <f t="shared" si="7"/>
        <v>1419563.1596399997</v>
      </c>
      <c r="S49" s="45">
        <f t="shared" si="8"/>
        <v>1419563.15964</v>
      </c>
      <c r="T49" s="46">
        <f t="shared" si="9"/>
        <v>734.58515122699373</v>
      </c>
    </row>
    <row r="50" spans="1:20" x14ac:dyDescent="0.15">
      <c r="A50" s="120" t="s">
        <v>307</v>
      </c>
      <c r="B50" s="121" t="s">
        <v>308</v>
      </c>
      <c r="C50" s="122">
        <v>40368518</v>
      </c>
      <c r="D50" s="123">
        <v>47</v>
      </c>
      <c r="E50" s="122">
        <v>86851</v>
      </c>
      <c r="F50" s="123">
        <v>57.4</v>
      </c>
      <c r="G50" s="123">
        <v>464.8</v>
      </c>
      <c r="H50" s="124">
        <f t="shared" si="10"/>
        <v>10.399999999999999</v>
      </c>
      <c r="I50" s="7" t="s">
        <v>566</v>
      </c>
      <c r="J50" s="7">
        <v>30</v>
      </c>
      <c r="K50" s="7">
        <v>5</v>
      </c>
      <c r="L50" s="124">
        <f t="shared" si="1"/>
        <v>12</v>
      </c>
      <c r="M50" s="51">
        <f t="shared" si="2"/>
        <v>10.399999999999999</v>
      </c>
      <c r="N50" s="45">
        <f t="shared" si="3"/>
        <v>121105.554</v>
      </c>
      <c r="O50" s="45">
        <f t="shared" si="4"/>
        <v>20184.258999999998</v>
      </c>
      <c r="P50" s="45">
        <f t="shared" si="5"/>
        <v>48442.221599999997</v>
      </c>
      <c r="Q50" s="45">
        <f t="shared" si="6"/>
        <v>41983.258719999991</v>
      </c>
      <c r="R50" s="45">
        <f t="shared" si="7"/>
        <v>231715.29331999997</v>
      </c>
      <c r="S50" s="45">
        <f t="shared" si="8"/>
        <v>231715.29331999997</v>
      </c>
      <c r="T50" s="46">
        <f t="shared" si="9"/>
        <v>90.325427538726316</v>
      </c>
    </row>
    <row r="51" spans="1:20" x14ac:dyDescent="0.15">
      <c r="A51" s="120" t="s">
        <v>309</v>
      </c>
      <c r="B51" s="121" t="s">
        <v>310</v>
      </c>
      <c r="C51" s="122">
        <v>490693582</v>
      </c>
      <c r="D51" s="123">
        <v>48.5</v>
      </c>
      <c r="E51" s="122">
        <v>271386</v>
      </c>
      <c r="F51" s="123">
        <v>51</v>
      </c>
      <c r="G51" s="123">
        <v>1808.1</v>
      </c>
      <c r="H51" s="124">
        <f t="shared" si="10"/>
        <v>2.5</v>
      </c>
      <c r="I51" s="7" t="s">
        <v>566</v>
      </c>
      <c r="J51" s="7">
        <v>30</v>
      </c>
      <c r="K51" s="7">
        <v>5</v>
      </c>
      <c r="L51" s="124">
        <f t="shared" si="1"/>
        <v>13.5</v>
      </c>
      <c r="M51" s="51">
        <f t="shared" si="2"/>
        <v>2.5</v>
      </c>
      <c r="N51" s="45">
        <f t="shared" si="3"/>
        <v>1472080.746</v>
      </c>
      <c r="O51" s="45">
        <f t="shared" si="4"/>
        <v>245346.791</v>
      </c>
      <c r="P51" s="45">
        <f t="shared" si="5"/>
        <v>662436.33570000005</v>
      </c>
      <c r="Q51" s="45">
        <f t="shared" si="6"/>
        <v>122673.3955</v>
      </c>
      <c r="R51" s="45">
        <f t="shared" si="7"/>
        <v>2502537.2682000003</v>
      </c>
      <c r="S51" s="45">
        <f t="shared" si="8"/>
        <v>2502537.2681999998</v>
      </c>
      <c r="T51" s="46">
        <f t="shared" si="9"/>
        <v>67.84657679331896</v>
      </c>
    </row>
    <row r="52" spans="1:20" x14ac:dyDescent="0.15">
      <c r="A52" s="120" t="s">
        <v>311</v>
      </c>
      <c r="B52" s="121" t="s">
        <v>312</v>
      </c>
      <c r="C52" s="122">
        <v>634017605</v>
      </c>
      <c r="D52" s="123">
        <v>46.7</v>
      </c>
      <c r="E52" s="122">
        <v>316740</v>
      </c>
      <c r="F52" s="123">
        <v>73.900000000000006</v>
      </c>
      <c r="G52" s="123">
        <v>2001.7</v>
      </c>
      <c r="H52" s="124">
        <f t="shared" si="10"/>
        <v>27.200000000000003</v>
      </c>
      <c r="I52" s="7" t="s">
        <v>566</v>
      </c>
      <c r="J52" s="7">
        <v>30</v>
      </c>
      <c r="K52" s="7">
        <v>5</v>
      </c>
      <c r="L52" s="124">
        <f t="shared" si="1"/>
        <v>11.700000000000003</v>
      </c>
      <c r="M52" s="51">
        <f t="shared" si="2"/>
        <v>27.200000000000003</v>
      </c>
      <c r="N52" s="45">
        <f t="shared" si="3"/>
        <v>1902052.8149999999</v>
      </c>
      <c r="O52" s="45">
        <f t="shared" si="4"/>
        <v>317008.80249999999</v>
      </c>
      <c r="P52" s="45">
        <f t="shared" si="5"/>
        <v>741800.59785000014</v>
      </c>
      <c r="Q52" s="45">
        <f t="shared" si="6"/>
        <v>1724527.8855999999</v>
      </c>
      <c r="R52" s="45">
        <f t="shared" si="7"/>
        <v>4685390.1009499999</v>
      </c>
      <c r="S52" s="45">
        <f t="shared" si="8"/>
        <v>4685390.1009499999</v>
      </c>
      <c r="T52" s="46">
        <f t="shared" si="9"/>
        <v>861.53164090523046</v>
      </c>
    </row>
    <row r="53" spans="1:20" x14ac:dyDescent="0.15">
      <c r="A53" s="120" t="s">
        <v>313</v>
      </c>
      <c r="B53" s="121" t="s">
        <v>314</v>
      </c>
      <c r="C53" s="122">
        <v>169318458</v>
      </c>
      <c r="D53" s="123">
        <v>48.2</v>
      </c>
      <c r="E53" s="122">
        <v>163624</v>
      </c>
      <c r="F53" s="123">
        <v>55.9</v>
      </c>
      <c r="G53" s="123">
        <v>1034.8</v>
      </c>
      <c r="H53" s="124">
        <f t="shared" si="10"/>
        <v>7.6999999999999957</v>
      </c>
      <c r="I53" s="7" t="s">
        <v>566</v>
      </c>
      <c r="J53" s="7">
        <v>30</v>
      </c>
      <c r="K53" s="7">
        <v>5</v>
      </c>
      <c r="L53" s="124">
        <f t="shared" si="1"/>
        <v>13.200000000000003</v>
      </c>
      <c r="M53" s="51">
        <f t="shared" si="2"/>
        <v>7.6999999999999957</v>
      </c>
      <c r="N53" s="45">
        <f t="shared" si="3"/>
        <v>507955.37400000001</v>
      </c>
      <c r="O53" s="45">
        <f t="shared" si="4"/>
        <v>84659.229000000007</v>
      </c>
      <c r="P53" s="45">
        <f t="shared" si="5"/>
        <v>223500.36456000005</v>
      </c>
      <c r="Q53" s="45">
        <f t="shared" si="6"/>
        <v>130375.21265999992</v>
      </c>
      <c r="R53" s="45">
        <f t="shared" si="7"/>
        <v>946490.18021999998</v>
      </c>
      <c r="S53" s="45">
        <f t="shared" si="8"/>
        <v>946490.18021999986</v>
      </c>
      <c r="T53" s="46">
        <f t="shared" si="9"/>
        <v>125.99073507924228</v>
      </c>
    </row>
    <row r="54" spans="1:20" x14ac:dyDescent="0.15">
      <c r="A54" s="120" t="s">
        <v>315</v>
      </c>
      <c r="B54" s="121" t="s">
        <v>316</v>
      </c>
      <c r="C54" s="122">
        <v>141582937</v>
      </c>
      <c r="D54" s="123">
        <v>46.9</v>
      </c>
      <c r="E54" s="122">
        <v>231875</v>
      </c>
      <c r="F54" s="123">
        <v>64.900000000000006</v>
      </c>
      <c r="G54" s="123">
        <v>610.59999999999991</v>
      </c>
      <c r="H54" s="124">
        <f t="shared" si="10"/>
        <v>18.000000000000007</v>
      </c>
      <c r="I54" s="7" t="s">
        <v>566</v>
      </c>
      <c r="J54" s="7">
        <v>30</v>
      </c>
      <c r="K54" s="7">
        <v>5</v>
      </c>
      <c r="L54" s="124">
        <f t="shared" si="1"/>
        <v>11.899999999999999</v>
      </c>
      <c r="M54" s="51">
        <f t="shared" si="2"/>
        <v>18.000000000000007</v>
      </c>
      <c r="N54" s="45">
        <f t="shared" si="3"/>
        <v>424748.81099999999</v>
      </c>
      <c r="O54" s="45">
        <f t="shared" si="4"/>
        <v>70791.468500000003</v>
      </c>
      <c r="P54" s="45">
        <f t="shared" si="5"/>
        <v>168483.69502999997</v>
      </c>
      <c r="Q54" s="45">
        <f t="shared" si="6"/>
        <v>254849.28660000011</v>
      </c>
      <c r="R54" s="45">
        <f t="shared" si="7"/>
        <v>918873.26113000012</v>
      </c>
      <c r="S54" s="45">
        <f t="shared" si="8"/>
        <v>918873.26113000012</v>
      </c>
      <c r="T54" s="46">
        <f t="shared" si="9"/>
        <v>417.3751827710451</v>
      </c>
    </row>
    <row r="55" spans="1:20" x14ac:dyDescent="0.15">
      <c r="A55" s="120" t="s">
        <v>317</v>
      </c>
      <c r="B55" s="121" t="s">
        <v>318</v>
      </c>
      <c r="C55" s="122">
        <v>912464505</v>
      </c>
      <c r="D55" s="123">
        <v>46.2</v>
      </c>
      <c r="E55" s="122">
        <v>433578</v>
      </c>
      <c r="F55" s="123">
        <v>73.2</v>
      </c>
      <c r="G55" s="123">
        <v>2104.5</v>
      </c>
      <c r="H55" s="124">
        <f t="shared" si="10"/>
        <v>27</v>
      </c>
      <c r="I55" s="7" t="s">
        <v>566</v>
      </c>
      <c r="J55" s="7">
        <v>30</v>
      </c>
      <c r="K55" s="7">
        <v>5</v>
      </c>
      <c r="L55" s="124">
        <f t="shared" si="1"/>
        <v>11.200000000000003</v>
      </c>
      <c r="M55" s="51">
        <f t="shared" si="2"/>
        <v>27</v>
      </c>
      <c r="N55" s="45">
        <f t="shared" si="3"/>
        <v>2737393.5150000001</v>
      </c>
      <c r="O55" s="45">
        <f t="shared" si="4"/>
        <v>456232.2525</v>
      </c>
      <c r="P55" s="45">
        <f t="shared" si="5"/>
        <v>1021960.2456000001</v>
      </c>
      <c r="Q55" s="45">
        <f t="shared" si="6"/>
        <v>2463654.1634999998</v>
      </c>
      <c r="R55" s="45">
        <f t="shared" si="7"/>
        <v>6679240.1765999999</v>
      </c>
      <c r="S55" s="45">
        <f t="shared" si="8"/>
        <v>6679240.1765999999</v>
      </c>
      <c r="T55" s="46">
        <f t="shared" si="9"/>
        <v>1170.6600919458303</v>
      </c>
    </row>
    <row r="56" spans="1:20" x14ac:dyDescent="0.15">
      <c r="A56" s="120" t="s">
        <v>319</v>
      </c>
      <c r="B56" s="121" t="s">
        <v>320</v>
      </c>
      <c r="C56" s="122">
        <v>448264018</v>
      </c>
      <c r="D56" s="123">
        <v>48.1</v>
      </c>
      <c r="E56" s="122">
        <v>203175</v>
      </c>
      <c r="F56" s="123">
        <v>60.3</v>
      </c>
      <c r="G56" s="123">
        <v>2206.3000000000002</v>
      </c>
      <c r="H56" s="124">
        <f t="shared" si="10"/>
        <v>12.199999999999996</v>
      </c>
      <c r="I56" s="7" t="s">
        <v>566</v>
      </c>
      <c r="J56" s="7">
        <v>30</v>
      </c>
      <c r="K56" s="7">
        <v>5</v>
      </c>
      <c r="L56" s="124">
        <f t="shared" si="1"/>
        <v>13.100000000000001</v>
      </c>
      <c r="M56" s="51">
        <f t="shared" si="2"/>
        <v>12.199999999999996</v>
      </c>
      <c r="N56" s="45">
        <f t="shared" si="3"/>
        <v>1344792.054</v>
      </c>
      <c r="O56" s="45">
        <f t="shared" si="4"/>
        <v>224132.00899999999</v>
      </c>
      <c r="P56" s="45">
        <f t="shared" si="5"/>
        <v>587225.86358</v>
      </c>
      <c r="Q56" s="45">
        <f t="shared" si="6"/>
        <v>546882.10195999988</v>
      </c>
      <c r="R56" s="45">
        <f t="shared" si="7"/>
        <v>2703032.0285400003</v>
      </c>
      <c r="S56" s="45">
        <f t="shared" si="8"/>
        <v>2703032.0285399999</v>
      </c>
      <c r="T56" s="46">
        <f t="shared" si="9"/>
        <v>247.87295560893796</v>
      </c>
    </row>
    <row r="57" spans="1:20" x14ac:dyDescent="0.15">
      <c r="A57" s="120" t="s">
        <v>321</v>
      </c>
      <c r="B57" s="121" t="s">
        <v>322</v>
      </c>
      <c r="C57" s="122">
        <v>143367129</v>
      </c>
      <c r="D57" s="123">
        <v>47.2</v>
      </c>
      <c r="E57" s="122">
        <v>204081</v>
      </c>
      <c r="F57" s="123">
        <v>60.4</v>
      </c>
      <c r="G57" s="123">
        <v>702.5</v>
      </c>
      <c r="H57" s="124">
        <f t="shared" si="10"/>
        <v>13.199999999999996</v>
      </c>
      <c r="I57" s="7" t="s">
        <v>566</v>
      </c>
      <c r="J57" s="7">
        <v>30</v>
      </c>
      <c r="K57" s="7">
        <v>5</v>
      </c>
      <c r="L57" s="124">
        <f t="shared" si="1"/>
        <v>12.200000000000003</v>
      </c>
      <c r="M57" s="51">
        <f t="shared" si="2"/>
        <v>13.199999999999996</v>
      </c>
      <c r="N57" s="45">
        <f t="shared" si="3"/>
        <v>430101.38699999999</v>
      </c>
      <c r="O57" s="45">
        <f t="shared" si="4"/>
        <v>71683.564499999993</v>
      </c>
      <c r="P57" s="45">
        <f t="shared" si="5"/>
        <v>174907.89738000004</v>
      </c>
      <c r="Q57" s="45">
        <f t="shared" si="6"/>
        <v>189244.61027999994</v>
      </c>
      <c r="R57" s="45">
        <f t="shared" si="7"/>
        <v>865937.45915999985</v>
      </c>
      <c r="S57" s="45">
        <f t="shared" si="8"/>
        <v>865937.45916000009</v>
      </c>
      <c r="T57" s="46">
        <f t="shared" si="9"/>
        <v>269.38734559430594</v>
      </c>
    </row>
    <row r="58" spans="1:20" x14ac:dyDescent="0.15">
      <c r="A58" s="120" t="s">
        <v>323</v>
      </c>
      <c r="B58" s="121" t="s">
        <v>324</v>
      </c>
      <c r="C58" s="122">
        <v>24881603462</v>
      </c>
      <c r="D58" s="123">
        <v>44.1</v>
      </c>
      <c r="E58" s="122">
        <v>805472</v>
      </c>
      <c r="F58" s="123">
        <v>73.400000000000006</v>
      </c>
      <c r="G58" s="123">
        <v>30890.7</v>
      </c>
      <c r="H58" s="124">
        <f t="shared" si="10"/>
        <v>29.300000000000004</v>
      </c>
      <c r="I58" s="7" t="s">
        <v>566</v>
      </c>
      <c r="J58" s="7">
        <v>30</v>
      </c>
      <c r="K58" s="7">
        <v>5</v>
      </c>
      <c r="L58" s="124">
        <f t="shared" si="1"/>
        <v>9.1000000000000014</v>
      </c>
      <c r="M58" s="51">
        <f t="shared" si="2"/>
        <v>29.300000000000004</v>
      </c>
      <c r="N58" s="45">
        <f t="shared" si="3"/>
        <v>74644810.386000007</v>
      </c>
      <c r="O58" s="45">
        <f t="shared" si="4"/>
        <v>12440801.731000001</v>
      </c>
      <c r="P58" s="45">
        <f t="shared" si="5"/>
        <v>22642259.150420003</v>
      </c>
      <c r="Q58" s="45">
        <f t="shared" si="6"/>
        <v>72903098.143660009</v>
      </c>
      <c r="R58" s="45">
        <f t="shared" si="7"/>
        <v>182630969.41108003</v>
      </c>
      <c r="S58" s="45">
        <f t="shared" si="8"/>
        <v>182630969.41108</v>
      </c>
      <c r="T58" s="46">
        <f t="shared" si="9"/>
        <v>2360.0338659745494</v>
      </c>
    </row>
    <row r="59" spans="1:20" x14ac:dyDescent="0.15">
      <c r="A59" s="120" t="s">
        <v>325</v>
      </c>
      <c r="B59" s="121" t="s">
        <v>326</v>
      </c>
      <c r="C59" s="122">
        <v>573485945</v>
      </c>
      <c r="D59" s="123">
        <v>47.5</v>
      </c>
      <c r="E59" s="122">
        <v>262477</v>
      </c>
      <c r="F59" s="123">
        <v>47.5</v>
      </c>
      <c r="G59" s="123">
        <v>2184.9</v>
      </c>
      <c r="H59" s="124">
        <f t="shared" si="10"/>
        <v>0</v>
      </c>
      <c r="I59" s="7" t="s">
        <v>566</v>
      </c>
      <c r="J59" s="7">
        <v>30</v>
      </c>
      <c r="K59" s="7">
        <v>5</v>
      </c>
      <c r="L59" s="124">
        <f t="shared" si="1"/>
        <v>12.5</v>
      </c>
      <c r="M59" s="51">
        <f t="shared" si="2"/>
        <v>0</v>
      </c>
      <c r="N59" s="45">
        <f t="shared" si="3"/>
        <v>1720457.835</v>
      </c>
      <c r="O59" s="45">
        <f t="shared" si="4"/>
        <v>286742.97249999997</v>
      </c>
      <c r="P59" s="45">
        <f t="shared" si="5"/>
        <v>716857.43125000002</v>
      </c>
      <c r="Q59" s="45">
        <f t="shared" si="6"/>
        <v>0</v>
      </c>
      <c r="R59" s="45">
        <f t="shared" si="7"/>
        <v>2724058.23875</v>
      </c>
      <c r="S59" s="45">
        <f t="shared" si="8"/>
        <v>2724058.23875</v>
      </c>
      <c r="T59" s="46">
        <f t="shared" si="9"/>
        <v>0</v>
      </c>
    </row>
    <row r="60" spans="1:20" x14ac:dyDescent="0.15">
      <c r="A60" s="120" t="s">
        <v>327</v>
      </c>
      <c r="B60" s="121" t="s">
        <v>328</v>
      </c>
      <c r="C60" s="122">
        <v>1753924892</v>
      </c>
      <c r="D60" s="123">
        <v>48</v>
      </c>
      <c r="E60" s="122">
        <v>309914</v>
      </c>
      <c r="F60" s="123">
        <v>53.6</v>
      </c>
      <c r="G60" s="123">
        <v>5659.4</v>
      </c>
      <c r="H60" s="124">
        <f t="shared" si="10"/>
        <v>5.6000000000000014</v>
      </c>
      <c r="I60" s="7" t="s">
        <v>566</v>
      </c>
      <c r="J60" s="7">
        <v>30</v>
      </c>
      <c r="K60" s="7">
        <v>5</v>
      </c>
      <c r="L60" s="124">
        <f t="shared" si="1"/>
        <v>13</v>
      </c>
      <c r="M60" s="51">
        <f t="shared" si="2"/>
        <v>5.6000000000000014</v>
      </c>
      <c r="N60" s="45">
        <f t="shared" si="3"/>
        <v>5261774.676</v>
      </c>
      <c r="O60" s="45">
        <f t="shared" si="4"/>
        <v>876962.446</v>
      </c>
      <c r="P60" s="45">
        <f t="shared" si="5"/>
        <v>2280102.3596000001</v>
      </c>
      <c r="Q60" s="45">
        <f t="shared" si="6"/>
        <v>982197.93952000025</v>
      </c>
      <c r="R60" s="45">
        <f t="shared" si="7"/>
        <v>9401037.4211199991</v>
      </c>
      <c r="S60" s="45">
        <f t="shared" si="8"/>
        <v>9401037.4211199991</v>
      </c>
      <c r="T60" s="46">
        <f t="shared" si="9"/>
        <v>173.55160255857515</v>
      </c>
    </row>
    <row r="61" spans="1:20" x14ac:dyDescent="0.15">
      <c r="A61" s="120" t="s">
        <v>329</v>
      </c>
      <c r="B61" s="121" t="s">
        <v>330</v>
      </c>
      <c r="C61" s="122">
        <v>1099739197</v>
      </c>
      <c r="D61" s="123">
        <v>45.1</v>
      </c>
      <c r="E61" s="122">
        <v>497575</v>
      </c>
      <c r="F61" s="123">
        <v>93.7</v>
      </c>
      <c r="G61" s="123">
        <v>2210.1999999999998</v>
      </c>
      <c r="H61" s="124">
        <f t="shared" si="10"/>
        <v>48.6</v>
      </c>
      <c r="I61" s="7" t="s">
        <v>566</v>
      </c>
      <c r="J61" s="7">
        <v>30</v>
      </c>
      <c r="K61" s="7">
        <v>5</v>
      </c>
      <c r="L61" s="124">
        <f t="shared" si="1"/>
        <v>10.100000000000001</v>
      </c>
      <c r="M61" s="51">
        <f t="shared" si="2"/>
        <v>48.6</v>
      </c>
      <c r="N61" s="45">
        <f t="shared" si="3"/>
        <v>3299217.591</v>
      </c>
      <c r="O61" s="45">
        <f t="shared" si="4"/>
        <v>549869.59849999996</v>
      </c>
      <c r="P61" s="45">
        <f t="shared" si="5"/>
        <v>1110736.5889700002</v>
      </c>
      <c r="Q61" s="45">
        <f t="shared" si="6"/>
        <v>5344732.4974200008</v>
      </c>
      <c r="R61" s="45">
        <f t="shared" si="7"/>
        <v>10304556.27589</v>
      </c>
      <c r="S61" s="45">
        <f t="shared" si="8"/>
        <v>10304556.27589</v>
      </c>
      <c r="T61" s="46">
        <f t="shared" si="9"/>
        <v>2418.2121515790432</v>
      </c>
    </row>
    <row r="62" spans="1:20" x14ac:dyDescent="0.15">
      <c r="A62" s="120" t="s">
        <v>331</v>
      </c>
      <c r="B62" s="121" t="s">
        <v>332</v>
      </c>
      <c r="C62" s="122">
        <v>235347812</v>
      </c>
      <c r="D62" s="123">
        <v>46.8</v>
      </c>
      <c r="E62" s="122">
        <v>312464</v>
      </c>
      <c r="F62" s="123">
        <v>96.6</v>
      </c>
      <c r="G62" s="123">
        <v>753.2</v>
      </c>
      <c r="H62" s="124">
        <f t="shared" si="10"/>
        <v>49.8</v>
      </c>
      <c r="I62" s="7" t="s">
        <v>566</v>
      </c>
      <c r="J62" s="7">
        <v>30</v>
      </c>
      <c r="K62" s="7">
        <v>5</v>
      </c>
      <c r="L62" s="124">
        <f t="shared" si="1"/>
        <v>11.799999999999997</v>
      </c>
      <c r="M62" s="51">
        <f t="shared" si="2"/>
        <v>49.8</v>
      </c>
      <c r="N62" s="45">
        <f t="shared" si="3"/>
        <v>706043.43599999999</v>
      </c>
      <c r="O62" s="45">
        <f t="shared" si="4"/>
        <v>117673.906</v>
      </c>
      <c r="P62" s="45">
        <f t="shared" si="5"/>
        <v>277710.41815999994</v>
      </c>
      <c r="Q62" s="45">
        <f t="shared" si="6"/>
        <v>1172032.1037599999</v>
      </c>
      <c r="R62" s="45">
        <f t="shared" si="7"/>
        <v>2273459.8639199995</v>
      </c>
      <c r="S62" s="45">
        <f t="shared" si="8"/>
        <v>2273459.8639199999</v>
      </c>
      <c r="T62" s="46">
        <f t="shared" si="9"/>
        <v>1556.0702386617097</v>
      </c>
    </row>
    <row r="63" spans="1:20" x14ac:dyDescent="0.15">
      <c r="A63" s="120" t="s">
        <v>333</v>
      </c>
      <c r="B63" s="121" t="s">
        <v>334</v>
      </c>
      <c r="C63" s="122">
        <v>3036365811</v>
      </c>
      <c r="D63" s="123">
        <v>47.2</v>
      </c>
      <c r="E63" s="122">
        <v>570617</v>
      </c>
      <c r="F63" s="123">
        <v>61.3</v>
      </c>
      <c r="G63" s="123">
        <v>5321.2</v>
      </c>
      <c r="H63" s="124">
        <f t="shared" si="10"/>
        <v>14.099999999999994</v>
      </c>
      <c r="I63" s="7" t="s">
        <v>566</v>
      </c>
      <c r="J63" s="7">
        <v>30</v>
      </c>
      <c r="K63" s="7">
        <v>5</v>
      </c>
      <c r="L63" s="124">
        <f t="shared" si="1"/>
        <v>12.200000000000003</v>
      </c>
      <c r="M63" s="51">
        <f t="shared" si="2"/>
        <v>14.099999999999994</v>
      </c>
      <c r="N63" s="45">
        <f t="shared" si="3"/>
        <v>9109097.4330000002</v>
      </c>
      <c r="O63" s="45">
        <f t="shared" si="4"/>
        <v>1518182.9055000001</v>
      </c>
      <c r="P63" s="45">
        <f t="shared" si="5"/>
        <v>3704366.2894200012</v>
      </c>
      <c r="Q63" s="45">
        <f t="shared" si="6"/>
        <v>4281275.7935099984</v>
      </c>
      <c r="R63" s="45">
        <f t="shared" si="7"/>
        <v>18612922.421429999</v>
      </c>
      <c r="S63" s="45">
        <f t="shared" si="8"/>
        <v>18612922.421429999</v>
      </c>
      <c r="T63" s="46">
        <f t="shared" si="9"/>
        <v>804.56960713936678</v>
      </c>
    </row>
    <row r="64" spans="1:20" x14ac:dyDescent="0.15">
      <c r="A64" s="120" t="s">
        <v>335</v>
      </c>
      <c r="B64" s="121" t="s">
        <v>336</v>
      </c>
      <c r="C64" s="122">
        <v>173056156</v>
      </c>
      <c r="D64" s="123">
        <v>48.6</v>
      </c>
      <c r="E64" s="122">
        <v>301702</v>
      </c>
      <c r="F64" s="123">
        <v>59.8</v>
      </c>
      <c r="G64" s="123">
        <v>573.6</v>
      </c>
      <c r="H64" s="124">
        <f t="shared" si="10"/>
        <v>11.199999999999996</v>
      </c>
      <c r="I64" s="7" t="s">
        <v>566</v>
      </c>
      <c r="J64" s="7">
        <v>30</v>
      </c>
      <c r="K64" s="7">
        <v>5</v>
      </c>
      <c r="L64" s="124">
        <f t="shared" si="1"/>
        <v>13.600000000000001</v>
      </c>
      <c r="M64" s="51">
        <f t="shared" si="2"/>
        <v>11.199999999999996</v>
      </c>
      <c r="N64" s="45">
        <f t="shared" si="3"/>
        <v>519168.46799999999</v>
      </c>
      <c r="O64" s="45">
        <f t="shared" si="4"/>
        <v>86528.077999999994</v>
      </c>
      <c r="P64" s="45">
        <f t="shared" si="5"/>
        <v>235356.37216000003</v>
      </c>
      <c r="Q64" s="45">
        <f t="shared" si="6"/>
        <v>193822.89471999992</v>
      </c>
      <c r="R64" s="45">
        <f t="shared" si="7"/>
        <v>1034875.8128799999</v>
      </c>
      <c r="S64" s="45">
        <f t="shared" si="8"/>
        <v>1034875.8128799999</v>
      </c>
      <c r="T64" s="46">
        <f t="shared" si="9"/>
        <v>337.90602287308212</v>
      </c>
    </row>
    <row r="65" spans="1:20" x14ac:dyDescent="0.15">
      <c r="A65" s="120" t="s">
        <v>337</v>
      </c>
      <c r="B65" s="121" t="s">
        <v>338</v>
      </c>
      <c r="C65" s="122">
        <v>103512773</v>
      </c>
      <c r="D65" s="123">
        <v>48.2</v>
      </c>
      <c r="E65" s="122">
        <v>276698</v>
      </c>
      <c r="F65" s="123">
        <v>97.4</v>
      </c>
      <c r="G65" s="123">
        <v>374.1</v>
      </c>
      <c r="H65" s="124">
        <f t="shared" si="10"/>
        <v>49.2</v>
      </c>
      <c r="I65" s="7" t="s">
        <v>566</v>
      </c>
      <c r="J65" s="7">
        <v>30</v>
      </c>
      <c r="K65" s="7">
        <v>5</v>
      </c>
      <c r="L65" s="124">
        <f t="shared" si="1"/>
        <v>13.200000000000003</v>
      </c>
      <c r="M65" s="51">
        <f t="shared" si="2"/>
        <v>49.2</v>
      </c>
      <c r="N65" s="45">
        <f t="shared" si="3"/>
        <v>310538.31900000002</v>
      </c>
      <c r="O65" s="45">
        <f t="shared" si="4"/>
        <v>51756.386500000001</v>
      </c>
      <c r="P65" s="45">
        <f t="shared" si="5"/>
        <v>136636.86036000005</v>
      </c>
      <c r="Q65" s="45">
        <f t="shared" si="6"/>
        <v>509282.84316000005</v>
      </c>
      <c r="R65" s="45">
        <f t="shared" si="7"/>
        <v>1008214.4090200001</v>
      </c>
      <c r="S65" s="45">
        <f t="shared" si="8"/>
        <v>1008214.40902</v>
      </c>
      <c r="T65" s="46">
        <f t="shared" si="9"/>
        <v>1361.3548333600643</v>
      </c>
    </row>
    <row r="66" spans="1:20" x14ac:dyDescent="0.15">
      <c r="A66" s="120" t="s">
        <v>339</v>
      </c>
      <c r="B66" s="121" t="s">
        <v>340</v>
      </c>
      <c r="C66" s="122">
        <v>495492827</v>
      </c>
      <c r="D66" s="123">
        <v>47.5</v>
      </c>
      <c r="E66" s="122">
        <v>347617</v>
      </c>
      <c r="F66" s="123">
        <v>82.9</v>
      </c>
      <c r="G66" s="123">
        <v>1425.4</v>
      </c>
      <c r="H66" s="124">
        <f t="shared" ref="H66:H97" si="11">F66-D66</f>
        <v>35.400000000000006</v>
      </c>
      <c r="I66" s="7" t="s">
        <v>566</v>
      </c>
      <c r="J66" s="7">
        <v>30</v>
      </c>
      <c r="K66" s="7">
        <v>5</v>
      </c>
      <c r="L66" s="124">
        <f t="shared" si="1"/>
        <v>12.5</v>
      </c>
      <c r="M66" s="51">
        <f t="shared" si="2"/>
        <v>35.400000000000006</v>
      </c>
      <c r="N66" s="45">
        <f t="shared" si="3"/>
        <v>1486478.4809999999</v>
      </c>
      <c r="O66" s="45">
        <f t="shared" si="4"/>
        <v>247746.4135</v>
      </c>
      <c r="P66" s="45">
        <f t="shared" si="5"/>
        <v>619366.03374999994</v>
      </c>
      <c r="Q66" s="45">
        <f t="shared" si="6"/>
        <v>1754044.6075800003</v>
      </c>
      <c r="R66" s="45">
        <f t="shared" si="7"/>
        <v>4107635.5358300004</v>
      </c>
      <c r="S66" s="45">
        <f t="shared" si="8"/>
        <v>4107635.5358300004</v>
      </c>
      <c r="T66" s="46">
        <f t="shared" si="9"/>
        <v>1230.56307533324</v>
      </c>
    </row>
    <row r="67" spans="1:20" x14ac:dyDescent="0.15">
      <c r="A67" s="120" t="s">
        <v>341</v>
      </c>
      <c r="B67" s="121" t="s">
        <v>342</v>
      </c>
      <c r="C67" s="122">
        <v>785338257</v>
      </c>
      <c r="D67" s="123">
        <v>47.7</v>
      </c>
      <c r="E67" s="122">
        <v>338013</v>
      </c>
      <c r="F67" s="123">
        <v>69</v>
      </c>
      <c r="G67" s="123">
        <v>2323.4</v>
      </c>
      <c r="H67" s="124">
        <f t="shared" si="11"/>
        <v>21.299999999999997</v>
      </c>
      <c r="I67" s="7" t="s">
        <v>566</v>
      </c>
      <c r="J67" s="7">
        <v>30</v>
      </c>
      <c r="K67" s="7">
        <v>5</v>
      </c>
      <c r="L67" s="124">
        <f t="shared" ref="L67:L130" si="12">D67-J67-K67</f>
        <v>12.700000000000003</v>
      </c>
      <c r="M67" s="51">
        <f t="shared" ref="M67:M130" si="13">F67-D67</f>
        <v>21.299999999999997</v>
      </c>
      <c r="N67" s="45">
        <f t="shared" ref="N67:N130" si="14">C67*J67/10000</f>
        <v>2356014.7710000002</v>
      </c>
      <c r="O67" s="45">
        <f t="shared" ref="O67:O130" si="15">C67*K67/10000</f>
        <v>392669.12849999999</v>
      </c>
      <c r="P67" s="45">
        <f t="shared" ref="P67:P130" si="16">C67*L67/10000</f>
        <v>997379.58639000019</v>
      </c>
      <c r="Q67" s="45">
        <f t="shared" ref="Q67:Q130" si="17">C67*M67/10000</f>
        <v>1672770.4874099998</v>
      </c>
      <c r="R67" s="45">
        <f t="shared" ref="R67:R130" si="18">SUM(N67:Q67)</f>
        <v>5418833.9733000007</v>
      </c>
      <c r="S67" s="45">
        <f t="shared" ref="S67:S130" si="19">C67*F67/10000</f>
        <v>5418833.9732999997</v>
      </c>
      <c r="T67" s="46">
        <f t="shared" ref="T67:T130" si="20">Q67/G67</f>
        <v>719.96663829301872</v>
      </c>
    </row>
    <row r="68" spans="1:20" x14ac:dyDescent="0.15">
      <c r="A68" s="120" t="s">
        <v>343</v>
      </c>
      <c r="B68" s="121" t="s">
        <v>344</v>
      </c>
      <c r="C68" s="122">
        <v>688677886</v>
      </c>
      <c r="D68" s="123">
        <v>46.9</v>
      </c>
      <c r="E68" s="122">
        <v>379374</v>
      </c>
      <c r="F68" s="123">
        <v>66.900000000000006</v>
      </c>
      <c r="G68" s="123">
        <v>1815.3</v>
      </c>
      <c r="H68" s="124">
        <f t="shared" si="11"/>
        <v>20.000000000000007</v>
      </c>
      <c r="I68" s="7" t="s">
        <v>566</v>
      </c>
      <c r="J68" s="7">
        <v>30</v>
      </c>
      <c r="K68" s="7">
        <v>5</v>
      </c>
      <c r="L68" s="124">
        <f t="shared" si="12"/>
        <v>11.899999999999999</v>
      </c>
      <c r="M68" s="51">
        <f t="shared" si="13"/>
        <v>20.000000000000007</v>
      </c>
      <c r="N68" s="45">
        <f t="shared" si="14"/>
        <v>2066033.6580000001</v>
      </c>
      <c r="O68" s="45">
        <f t="shared" si="15"/>
        <v>344338.94300000003</v>
      </c>
      <c r="P68" s="45">
        <f t="shared" si="16"/>
        <v>819526.68433999992</v>
      </c>
      <c r="Q68" s="45">
        <f t="shared" si="17"/>
        <v>1377355.7720000006</v>
      </c>
      <c r="R68" s="45">
        <f t="shared" si="18"/>
        <v>4607255.0573400008</v>
      </c>
      <c r="S68" s="45">
        <f t="shared" si="19"/>
        <v>4607255.0573399998</v>
      </c>
      <c r="T68" s="46">
        <f t="shared" si="20"/>
        <v>758.7482906406658</v>
      </c>
    </row>
    <row r="69" spans="1:20" x14ac:dyDescent="0.15">
      <c r="A69" s="120" t="s">
        <v>345</v>
      </c>
      <c r="B69" s="121" t="s">
        <v>346</v>
      </c>
      <c r="C69" s="122">
        <v>1043118561</v>
      </c>
      <c r="D69" s="123">
        <v>47.5</v>
      </c>
      <c r="E69" s="122">
        <v>298230</v>
      </c>
      <c r="F69" s="123">
        <v>59.1</v>
      </c>
      <c r="G69" s="123">
        <v>3497.7</v>
      </c>
      <c r="H69" s="124">
        <f t="shared" si="11"/>
        <v>11.600000000000001</v>
      </c>
      <c r="I69" s="7" t="s">
        <v>566</v>
      </c>
      <c r="J69" s="7">
        <v>30</v>
      </c>
      <c r="K69" s="7">
        <v>5</v>
      </c>
      <c r="L69" s="124">
        <f t="shared" si="12"/>
        <v>12.5</v>
      </c>
      <c r="M69" s="51">
        <f t="shared" si="13"/>
        <v>11.600000000000001</v>
      </c>
      <c r="N69" s="45">
        <f t="shared" si="14"/>
        <v>3129355.6830000002</v>
      </c>
      <c r="O69" s="45">
        <f t="shared" si="15"/>
        <v>521559.28049999999</v>
      </c>
      <c r="P69" s="45">
        <f t="shared" si="16"/>
        <v>1303898.2012499999</v>
      </c>
      <c r="Q69" s="45">
        <f t="shared" si="17"/>
        <v>1210017.5307600002</v>
      </c>
      <c r="R69" s="45">
        <f t="shared" si="18"/>
        <v>6164830.6955100009</v>
      </c>
      <c r="S69" s="45">
        <f t="shared" si="19"/>
        <v>6164830.69551</v>
      </c>
      <c r="T69" s="46">
        <f t="shared" si="20"/>
        <v>345.9466308602797</v>
      </c>
    </row>
    <row r="70" spans="1:20" x14ac:dyDescent="0.15">
      <c r="A70" s="120" t="s">
        <v>347</v>
      </c>
      <c r="B70" s="121" t="s">
        <v>348</v>
      </c>
      <c r="C70" s="122">
        <v>1241054935</v>
      </c>
      <c r="D70" s="123">
        <v>47.1</v>
      </c>
      <c r="E70" s="122">
        <v>288061</v>
      </c>
      <c r="F70" s="123">
        <v>47.2</v>
      </c>
      <c r="G70" s="123">
        <v>4308.3</v>
      </c>
      <c r="H70" s="124">
        <f t="shared" si="11"/>
        <v>0.10000000000000142</v>
      </c>
      <c r="I70" s="7" t="s">
        <v>566</v>
      </c>
      <c r="J70" s="7">
        <v>30</v>
      </c>
      <c r="K70" s="7">
        <v>5</v>
      </c>
      <c r="L70" s="124">
        <f t="shared" si="12"/>
        <v>12.100000000000001</v>
      </c>
      <c r="M70" s="51">
        <f t="shared" si="13"/>
        <v>0.10000000000000142</v>
      </c>
      <c r="N70" s="45">
        <f t="shared" si="14"/>
        <v>3723164.8050000002</v>
      </c>
      <c r="O70" s="45">
        <f t="shared" si="15"/>
        <v>620527.46750000003</v>
      </c>
      <c r="P70" s="45">
        <f t="shared" si="16"/>
        <v>1501676.4713500002</v>
      </c>
      <c r="Q70" s="45">
        <f t="shared" si="17"/>
        <v>12410.549350000176</v>
      </c>
      <c r="R70" s="45">
        <f t="shared" si="18"/>
        <v>5857779.2932000002</v>
      </c>
      <c r="S70" s="45">
        <f t="shared" si="19"/>
        <v>5857779.2932000002</v>
      </c>
      <c r="T70" s="46">
        <f t="shared" si="20"/>
        <v>2.8806140124875648</v>
      </c>
    </row>
    <row r="71" spans="1:20" x14ac:dyDescent="0.15">
      <c r="A71" s="120" t="s">
        <v>349</v>
      </c>
      <c r="B71" s="121" t="s">
        <v>350</v>
      </c>
      <c r="C71" s="122">
        <v>1097731252</v>
      </c>
      <c r="D71" s="123">
        <v>47.4</v>
      </c>
      <c r="E71" s="122">
        <v>287199</v>
      </c>
      <c r="F71" s="123">
        <v>50.7</v>
      </c>
      <c r="G71" s="123">
        <v>3822.2</v>
      </c>
      <c r="H71" s="124">
        <f t="shared" si="11"/>
        <v>3.3000000000000043</v>
      </c>
      <c r="I71" s="7" t="s">
        <v>566</v>
      </c>
      <c r="J71" s="7">
        <v>30</v>
      </c>
      <c r="K71" s="7">
        <v>5</v>
      </c>
      <c r="L71" s="124">
        <f t="shared" si="12"/>
        <v>12.399999999999999</v>
      </c>
      <c r="M71" s="51">
        <f t="shared" si="13"/>
        <v>3.3000000000000043</v>
      </c>
      <c r="N71" s="45">
        <f t="shared" si="14"/>
        <v>3293193.7560000001</v>
      </c>
      <c r="O71" s="45">
        <f t="shared" si="15"/>
        <v>548865.62600000005</v>
      </c>
      <c r="P71" s="45">
        <f t="shared" si="16"/>
        <v>1361186.75248</v>
      </c>
      <c r="Q71" s="45">
        <f t="shared" si="17"/>
        <v>362251.31316000049</v>
      </c>
      <c r="R71" s="45">
        <f t="shared" si="18"/>
        <v>5565497.4476400008</v>
      </c>
      <c r="S71" s="45">
        <f t="shared" si="19"/>
        <v>5565497.4476399999</v>
      </c>
      <c r="T71" s="46">
        <f t="shared" si="20"/>
        <v>94.775603882580839</v>
      </c>
    </row>
    <row r="72" spans="1:20" x14ac:dyDescent="0.15">
      <c r="A72" s="120" t="s">
        <v>351</v>
      </c>
      <c r="B72" s="121" t="s">
        <v>352</v>
      </c>
      <c r="C72" s="122">
        <v>384309367</v>
      </c>
      <c r="D72" s="123">
        <v>47.8</v>
      </c>
      <c r="E72" s="122">
        <v>252039</v>
      </c>
      <c r="F72" s="123">
        <v>56.2</v>
      </c>
      <c r="G72" s="123">
        <v>1524.8</v>
      </c>
      <c r="H72" s="124">
        <f t="shared" si="11"/>
        <v>8.4000000000000057</v>
      </c>
      <c r="I72" s="7" t="s">
        <v>566</v>
      </c>
      <c r="J72" s="7">
        <v>30</v>
      </c>
      <c r="K72" s="7">
        <v>5</v>
      </c>
      <c r="L72" s="124">
        <f t="shared" si="12"/>
        <v>12.799999999999997</v>
      </c>
      <c r="M72" s="51">
        <f t="shared" si="13"/>
        <v>8.4000000000000057</v>
      </c>
      <c r="N72" s="45">
        <f t="shared" si="14"/>
        <v>1152928.101</v>
      </c>
      <c r="O72" s="45">
        <f t="shared" si="15"/>
        <v>192154.68350000001</v>
      </c>
      <c r="P72" s="45">
        <f t="shared" si="16"/>
        <v>491915.98975999985</v>
      </c>
      <c r="Q72" s="45">
        <f t="shared" si="17"/>
        <v>322819.86828000023</v>
      </c>
      <c r="R72" s="45">
        <f t="shared" si="18"/>
        <v>2159818.6425399999</v>
      </c>
      <c r="S72" s="45">
        <f t="shared" si="19"/>
        <v>2159818.6425400004</v>
      </c>
      <c r="T72" s="46">
        <f t="shared" si="20"/>
        <v>211.71292515739785</v>
      </c>
    </row>
    <row r="73" spans="1:20" x14ac:dyDescent="0.15">
      <c r="A73" s="120" t="s">
        <v>353</v>
      </c>
      <c r="B73" s="121" t="s">
        <v>354</v>
      </c>
      <c r="C73" s="122">
        <v>761120753</v>
      </c>
      <c r="D73" s="123">
        <v>47.8</v>
      </c>
      <c r="E73" s="122">
        <v>278167</v>
      </c>
      <c r="F73" s="123">
        <v>65.3</v>
      </c>
      <c r="G73" s="123">
        <v>2736.2</v>
      </c>
      <c r="H73" s="124">
        <f t="shared" si="11"/>
        <v>17.5</v>
      </c>
      <c r="I73" s="7" t="s">
        <v>566</v>
      </c>
      <c r="J73" s="7">
        <v>30</v>
      </c>
      <c r="K73" s="7">
        <v>5</v>
      </c>
      <c r="L73" s="124">
        <f t="shared" si="12"/>
        <v>12.799999999999997</v>
      </c>
      <c r="M73" s="51">
        <f t="shared" si="13"/>
        <v>17.5</v>
      </c>
      <c r="N73" s="45">
        <f t="shared" si="14"/>
        <v>2283362.2590000001</v>
      </c>
      <c r="O73" s="45">
        <f t="shared" si="15"/>
        <v>380560.37650000001</v>
      </c>
      <c r="P73" s="45">
        <f t="shared" si="16"/>
        <v>974234.56383999973</v>
      </c>
      <c r="Q73" s="45">
        <f t="shared" si="17"/>
        <v>1331961.3177499999</v>
      </c>
      <c r="R73" s="45">
        <f t="shared" si="18"/>
        <v>4970118.5170900002</v>
      </c>
      <c r="S73" s="45">
        <f t="shared" si="19"/>
        <v>4970118.5170900002</v>
      </c>
      <c r="T73" s="46">
        <f t="shared" si="20"/>
        <v>486.7923827753819</v>
      </c>
    </row>
    <row r="74" spans="1:20" x14ac:dyDescent="0.15">
      <c r="A74" s="120" t="s">
        <v>355</v>
      </c>
      <c r="B74" s="121" t="s">
        <v>356</v>
      </c>
      <c r="C74" s="122">
        <v>598581710</v>
      </c>
      <c r="D74" s="123">
        <v>47.1</v>
      </c>
      <c r="E74" s="122">
        <v>404584</v>
      </c>
      <c r="F74" s="123">
        <v>68.7</v>
      </c>
      <c r="G74" s="123">
        <v>1479.5</v>
      </c>
      <c r="H74" s="124">
        <f t="shared" si="11"/>
        <v>21.6</v>
      </c>
      <c r="I74" s="7" t="s">
        <v>566</v>
      </c>
      <c r="J74" s="7">
        <v>30</v>
      </c>
      <c r="K74" s="7">
        <v>5</v>
      </c>
      <c r="L74" s="124">
        <f t="shared" si="12"/>
        <v>12.100000000000001</v>
      </c>
      <c r="M74" s="51">
        <f t="shared" si="13"/>
        <v>21.6</v>
      </c>
      <c r="N74" s="45">
        <f t="shared" si="14"/>
        <v>1795745.13</v>
      </c>
      <c r="O74" s="45">
        <f t="shared" si="15"/>
        <v>299290.85499999998</v>
      </c>
      <c r="P74" s="45">
        <f t="shared" si="16"/>
        <v>724283.86910000013</v>
      </c>
      <c r="Q74" s="45">
        <f t="shared" si="17"/>
        <v>1292936.4935999999</v>
      </c>
      <c r="R74" s="45">
        <f t="shared" si="18"/>
        <v>4112256.3476999998</v>
      </c>
      <c r="S74" s="45">
        <f t="shared" si="19"/>
        <v>4112256.3476999998</v>
      </c>
      <c r="T74" s="46">
        <f t="shared" si="20"/>
        <v>873.90097573504556</v>
      </c>
    </row>
    <row r="75" spans="1:20" x14ac:dyDescent="0.15">
      <c r="A75" s="120" t="s">
        <v>357</v>
      </c>
      <c r="B75" s="121" t="s">
        <v>358</v>
      </c>
      <c r="C75" s="122">
        <v>5097977978</v>
      </c>
      <c r="D75" s="123">
        <v>47.9</v>
      </c>
      <c r="E75" s="122">
        <v>407555</v>
      </c>
      <c r="F75" s="123">
        <v>59.7</v>
      </c>
      <c r="G75" s="123">
        <v>12508.7</v>
      </c>
      <c r="H75" s="124">
        <f t="shared" si="11"/>
        <v>11.800000000000004</v>
      </c>
      <c r="I75" s="7" t="s">
        <v>566</v>
      </c>
      <c r="J75" s="7">
        <v>30</v>
      </c>
      <c r="K75" s="7">
        <v>5</v>
      </c>
      <c r="L75" s="124">
        <f t="shared" si="12"/>
        <v>12.899999999999999</v>
      </c>
      <c r="M75" s="51">
        <f t="shared" si="13"/>
        <v>11.800000000000004</v>
      </c>
      <c r="N75" s="45">
        <f t="shared" si="14"/>
        <v>15293933.934</v>
      </c>
      <c r="O75" s="45">
        <f t="shared" si="15"/>
        <v>2548988.9890000001</v>
      </c>
      <c r="P75" s="45">
        <f t="shared" si="16"/>
        <v>6576391.5916199991</v>
      </c>
      <c r="Q75" s="45">
        <f t="shared" si="17"/>
        <v>6015614.0140400026</v>
      </c>
      <c r="R75" s="45">
        <f t="shared" si="18"/>
        <v>30434928.528659999</v>
      </c>
      <c r="S75" s="45">
        <f t="shared" si="19"/>
        <v>30434928.528660003</v>
      </c>
      <c r="T75" s="46">
        <f t="shared" si="20"/>
        <v>480.9144046975307</v>
      </c>
    </row>
    <row r="76" spans="1:20" x14ac:dyDescent="0.15">
      <c r="A76" s="120" t="s">
        <v>359</v>
      </c>
      <c r="B76" s="121" t="s">
        <v>360</v>
      </c>
      <c r="C76" s="122">
        <v>1021272967</v>
      </c>
      <c r="D76" s="123">
        <v>48</v>
      </c>
      <c r="E76" s="122">
        <v>258191</v>
      </c>
      <c r="F76" s="123">
        <v>51.8</v>
      </c>
      <c r="G76" s="123">
        <v>3955.5</v>
      </c>
      <c r="H76" s="124">
        <f t="shared" si="11"/>
        <v>3.7999999999999972</v>
      </c>
      <c r="I76" s="7" t="s">
        <v>566</v>
      </c>
      <c r="J76" s="7">
        <v>30</v>
      </c>
      <c r="K76" s="7">
        <v>5</v>
      </c>
      <c r="L76" s="124">
        <f t="shared" si="12"/>
        <v>13</v>
      </c>
      <c r="M76" s="51">
        <f t="shared" si="13"/>
        <v>3.7999999999999972</v>
      </c>
      <c r="N76" s="45">
        <f t="shared" si="14"/>
        <v>3063818.9010000001</v>
      </c>
      <c r="O76" s="45">
        <f t="shared" si="15"/>
        <v>510636.48349999997</v>
      </c>
      <c r="P76" s="45">
        <f t="shared" si="16"/>
        <v>1327654.8570999999</v>
      </c>
      <c r="Q76" s="45">
        <f t="shared" si="17"/>
        <v>388083.72745999973</v>
      </c>
      <c r="R76" s="45">
        <f t="shared" si="18"/>
        <v>5290193.96906</v>
      </c>
      <c r="S76" s="45">
        <f t="shared" si="19"/>
        <v>5290193.96906</v>
      </c>
      <c r="T76" s="46">
        <f t="shared" si="20"/>
        <v>98.112432678548785</v>
      </c>
    </row>
    <row r="77" spans="1:20" x14ac:dyDescent="0.15">
      <c r="A77" s="120" t="s">
        <v>361</v>
      </c>
      <c r="B77" s="121" t="s">
        <v>362</v>
      </c>
      <c r="C77" s="122">
        <v>116617561</v>
      </c>
      <c r="D77" s="123">
        <v>46.4</v>
      </c>
      <c r="E77" s="122">
        <v>151747</v>
      </c>
      <c r="F77" s="123">
        <v>57.5</v>
      </c>
      <c r="G77" s="123">
        <v>768.5</v>
      </c>
      <c r="H77" s="124">
        <f t="shared" si="11"/>
        <v>11.100000000000001</v>
      </c>
      <c r="I77" s="7" t="s">
        <v>566</v>
      </c>
      <c r="J77" s="7">
        <v>30</v>
      </c>
      <c r="K77" s="7">
        <v>5</v>
      </c>
      <c r="L77" s="124">
        <f t="shared" si="12"/>
        <v>11.399999999999999</v>
      </c>
      <c r="M77" s="51">
        <f t="shared" si="13"/>
        <v>11.100000000000001</v>
      </c>
      <c r="N77" s="45">
        <f t="shared" si="14"/>
        <v>349852.68300000002</v>
      </c>
      <c r="O77" s="45">
        <f t="shared" si="15"/>
        <v>58308.780500000001</v>
      </c>
      <c r="P77" s="45">
        <f t="shared" si="16"/>
        <v>132944.01953999998</v>
      </c>
      <c r="Q77" s="45">
        <f t="shared" si="17"/>
        <v>129445.49271000002</v>
      </c>
      <c r="R77" s="45">
        <f t="shared" si="18"/>
        <v>670550.97574999998</v>
      </c>
      <c r="S77" s="45">
        <f t="shared" si="19"/>
        <v>670550.97574999998</v>
      </c>
      <c r="T77" s="46">
        <f t="shared" si="20"/>
        <v>168.43915772283671</v>
      </c>
    </row>
    <row r="78" spans="1:20" x14ac:dyDescent="0.15">
      <c r="A78" s="120" t="s">
        <v>363</v>
      </c>
      <c r="B78" s="121" t="s">
        <v>364</v>
      </c>
      <c r="C78" s="122">
        <v>936262893</v>
      </c>
      <c r="D78" s="123">
        <v>47.4</v>
      </c>
      <c r="E78" s="122">
        <v>328410</v>
      </c>
      <c r="F78" s="123">
        <v>48.7</v>
      </c>
      <c r="G78" s="123">
        <v>2850.9</v>
      </c>
      <c r="H78" s="124">
        <f t="shared" si="11"/>
        <v>1.3000000000000043</v>
      </c>
      <c r="I78" s="7" t="s">
        <v>566</v>
      </c>
      <c r="J78" s="7">
        <v>30</v>
      </c>
      <c r="K78" s="7">
        <v>5</v>
      </c>
      <c r="L78" s="124">
        <f t="shared" si="12"/>
        <v>12.399999999999999</v>
      </c>
      <c r="M78" s="51">
        <f t="shared" si="13"/>
        <v>1.3000000000000043</v>
      </c>
      <c r="N78" s="45">
        <f t="shared" si="14"/>
        <v>2808788.679</v>
      </c>
      <c r="O78" s="45">
        <f t="shared" si="15"/>
        <v>468131.44650000002</v>
      </c>
      <c r="P78" s="45">
        <f t="shared" si="16"/>
        <v>1160965.9873199998</v>
      </c>
      <c r="Q78" s="45">
        <f t="shared" si="17"/>
        <v>121714.17609000039</v>
      </c>
      <c r="R78" s="45">
        <f t="shared" si="18"/>
        <v>4559600.2889099997</v>
      </c>
      <c r="S78" s="45">
        <f t="shared" si="19"/>
        <v>4559600.2889100006</v>
      </c>
      <c r="T78" s="46">
        <f t="shared" si="20"/>
        <v>42.693246374829137</v>
      </c>
    </row>
    <row r="79" spans="1:20" x14ac:dyDescent="0.15">
      <c r="A79" s="120" t="s">
        <v>365</v>
      </c>
      <c r="B79" s="121" t="s">
        <v>366</v>
      </c>
      <c r="C79" s="122">
        <v>567426429</v>
      </c>
      <c r="D79" s="123">
        <v>47.9</v>
      </c>
      <c r="E79" s="122">
        <v>261921</v>
      </c>
      <c r="F79" s="123">
        <v>61</v>
      </c>
      <c r="G79" s="123">
        <v>2166.4</v>
      </c>
      <c r="H79" s="124">
        <f t="shared" si="11"/>
        <v>13.100000000000001</v>
      </c>
      <c r="I79" s="7" t="s">
        <v>566</v>
      </c>
      <c r="J79" s="7">
        <v>30</v>
      </c>
      <c r="K79" s="7">
        <v>5</v>
      </c>
      <c r="L79" s="124">
        <f t="shared" si="12"/>
        <v>12.899999999999999</v>
      </c>
      <c r="M79" s="51">
        <f t="shared" si="13"/>
        <v>13.100000000000001</v>
      </c>
      <c r="N79" s="45">
        <f t="shared" si="14"/>
        <v>1702279.287</v>
      </c>
      <c r="O79" s="45">
        <f t="shared" si="15"/>
        <v>283713.2145</v>
      </c>
      <c r="P79" s="45">
        <f t="shared" si="16"/>
        <v>731980.09340999997</v>
      </c>
      <c r="Q79" s="45">
        <f t="shared" si="17"/>
        <v>743328.62199000001</v>
      </c>
      <c r="R79" s="45">
        <f t="shared" si="18"/>
        <v>3461301.2168999999</v>
      </c>
      <c r="S79" s="45">
        <f t="shared" si="19"/>
        <v>3461301.2168999999</v>
      </c>
      <c r="T79" s="46">
        <f t="shared" si="20"/>
        <v>343.11697839272523</v>
      </c>
    </row>
    <row r="80" spans="1:20" x14ac:dyDescent="0.15">
      <c r="A80" s="120" t="s">
        <v>367</v>
      </c>
      <c r="B80" s="121" t="s">
        <v>368</v>
      </c>
      <c r="C80" s="122">
        <v>206224192</v>
      </c>
      <c r="D80" s="123">
        <v>47</v>
      </c>
      <c r="E80" s="122">
        <v>246503</v>
      </c>
      <c r="F80" s="123">
        <v>68.7</v>
      </c>
      <c r="G80" s="123">
        <v>836.6</v>
      </c>
      <c r="H80" s="124">
        <f t="shared" si="11"/>
        <v>21.700000000000003</v>
      </c>
      <c r="I80" s="7" t="s">
        <v>566</v>
      </c>
      <c r="J80" s="7">
        <v>30</v>
      </c>
      <c r="K80" s="7">
        <v>5</v>
      </c>
      <c r="L80" s="124">
        <f t="shared" si="12"/>
        <v>12</v>
      </c>
      <c r="M80" s="51">
        <f t="shared" si="13"/>
        <v>21.700000000000003</v>
      </c>
      <c r="N80" s="45">
        <f t="shared" si="14"/>
        <v>618672.576</v>
      </c>
      <c r="O80" s="45">
        <f t="shared" si="15"/>
        <v>103112.09600000001</v>
      </c>
      <c r="P80" s="45">
        <f t="shared" si="16"/>
        <v>247469.03039999999</v>
      </c>
      <c r="Q80" s="45">
        <f t="shared" si="17"/>
        <v>447506.49664000008</v>
      </c>
      <c r="R80" s="45">
        <f t="shared" si="18"/>
        <v>1416760.1990400001</v>
      </c>
      <c r="S80" s="45">
        <f t="shared" si="19"/>
        <v>1416760.1990400001</v>
      </c>
      <c r="T80" s="46">
        <f t="shared" si="20"/>
        <v>534.91094506335173</v>
      </c>
    </row>
    <row r="81" spans="1:20" x14ac:dyDescent="0.15">
      <c r="A81" s="120" t="s">
        <v>369</v>
      </c>
      <c r="B81" s="121" t="s">
        <v>370</v>
      </c>
      <c r="C81" s="122">
        <v>2493508321</v>
      </c>
      <c r="D81" s="123">
        <v>47.5</v>
      </c>
      <c r="E81" s="122">
        <v>400120</v>
      </c>
      <c r="F81" s="123">
        <v>59.4</v>
      </c>
      <c r="G81" s="123">
        <v>6231.9</v>
      </c>
      <c r="H81" s="124">
        <f t="shared" si="11"/>
        <v>11.899999999999999</v>
      </c>
      <c r="I81" s="7" t="s">
        <v>566</v>
      </c>
      <c r="J81" s="7">
        <v>30</v>
      </c>
      <c r="K81" s="7">
        <v>5</v>
      </c>
      <c r="L81" s="124">
        <f t="shared" si="12"/>
        <v>12.5</v>
      </c>
      <c r="M81" s="51">
        <f t="shared" si="13"/>
        <v>11.899999999999999</v>
      </c>
      <c r="N81" s="45">
        <f t="shared" si="14"/>
        <v>7480524.9630000005</v>
      </c>
      <c r="O81" s="45">
        <f t="shared" si="15"/>
        <v>1246754.1605</v>
      </c>
      <c r="P81" s="45">
        <f t="shared" si="16"/>
        <v>3116885.4012500001</v>
      </c>
      <c r="Q81" s="45">
        <f t="shared" si="17"/>
        <v>2967274.9019899997</v>
      </c>
      <c r="R81" s="45">
        <f t="shared" si="18"/>
        <v>14811439.426740002</v>
      </c>
      <c r="S81" s="45">
        <f t="shared" si="19"/>
        <v>14811439.42674</v>
      </c>
      <c r="T81" s="46">
        <f t="shared" si="20"/>
        <v>476.14289413982891</v>
      </c>
    </row>
    <row r="82" spans="1:20" x14ac:dyDescent="0.15">
      <c r="A82" s="120" t="s">
        <v>371</v>
      </c>
      <c r="B82" s="121" t="s">
        <v>372</v>
      </c>
      <c r="C82" s="122">
        <v>653892888</v>
      </c>
      <c r="D82" s="123">
        <v>47.5</v>
      </c>
      <c r="E82" s="122">
        <v>334746</v>
      </c>
      <c r="F82" s="123">
        <v>63.7</v>
      </c>
      <c r="G82" s="123">
        <v>1953.4</v>
      </c>
      <c r="H82" s="124">
        <f t="shared" si="11"/>
        <v>16.200000000000003</v>
      </c>
      <c r="I82" s="7" t="s">
        <v>566</v>
      </c>
      <c r="J82" s="7">
        <v>30</v>
      </c>
      <c r="K82" s="7">
        <v>5</v>
      </c>
      <c r="L82" s="124">
        <f t="shared" si="12"/>
        <v>12.5</v>
      </c>
      <c r="M82" s="51">
        <f t="shared" si="13"/>
        <v>16.200000000000003</v>
      </c>
      <c r="N82" s="45">
        <f t="shared" si="14"/>
        <v>1961678.6640000001</v>
      </c>
      <c r="O82" s="45">
        <f t="shared" si="15"/>
        <v>326946.44400000002</v>
      </c>
      <c r="P82" s="45">
        <f t="shared" si="16"/>
        <v>817366.11</v>
      </c>
      <c r="Q82" s="45">
        <f t="shared" si="17"/>
        <v>1059306.4785600002</v>
      </c>
      <c r="R82" s="45">
        <f t="shared" si="18"/>
        <v>4165297.6965600001</v>
      </c>
      <c r="S82" s="45">
        <f t="shared" si="19"/>
        <v>4165297.6965600001</v>
      </c>
      <c r="T82" s="46">
        <f t="shared" si="20"/>
        <v>542.28856279307877</v>
      </c>
    </row>
    <row r="83" spans="1:20" x14ac:dyDescent="0.15">
      <c r="A83" s="120" t="s">
        <v>373</v>
      </c>
      <c r="B83" s="121" t="s">
        <v>374</v>
      </c>
      <c r="C83" s="122">
        <v>223016421</v>
      </c>
      <c r="D83" s="123">
        <v>48.6</v>
      </c>
      <c r="E83" s="122">
        <v>321026</v>
      </c>
      <c r="F83" s="123">
        <v>57.9</v>
      </c>
      <c r="G83" s="123">
        <v>694.7</v>
      </c>
      <c r="H83" s="124">
        <f t="shared" si="11"/>
        <v>9.2999999999999972</v>
      </c>
      <c r="I83" s="7" t="s">
        <v>566</v>
      </c>
      <c r="J83" s="7">
        <v>30</v>
      </c>
      <c r="K83" s="7">
        <v>5</v>
      </c>
      <c r="L83" s="124">
        <f t="shared" si="12"/>
        <v>13.600000000000001</v>
      </c>
      <c r="M83" s="51">
        <f t="shared" si="13"/>
        <v>9.2999999999999972</v>
      </c>
      <c r="N83" s="45">
        <f t="shared" si="14"/>
        <v>669049.26300000004</v>
      </c>
      <c r="O83" s="45">
        <f t="shared" si="15"/>
        <v>111508.2105</v>
      </c>
      <c r="P83" s="45">
        <f t="shared" si="16"/>
        <v>303302.33256000001</v>
      </c>
      <c r="Q83" s="45">
        <f t="shared" si="17"/>
        <v>207405.27152999994</v>
      </c>
      <c r="R83" s="45">
        <f t="shared" si="18"/>
        <v>1291265.0775900001</v>
      </c>
      <c r="S83" s="45">
        <f t="shared" si="19"/>
        <v>1291265.0775899999</v>
      </c>
      <c r="T83" s="46">
        <f t="shared" si="20"/>
        <v>298.55372323305011</v>
      </c>
    </row>
    <row r="84" spans="1:20" x14ac:dyDescent="0.15">
      <c r="A84" s="120" t="s">
        <v>375</v>
      </c>
      <c r="B84" s="121" t="s">
        <v>376</v>
      </c>
      <c r="C84" s="122">
        <v>2144967562</v>
      </c>
      <c r="D84" s="123">
        <v>48.2</v>
      </c>
      <c r="E84" s="122">
        <v>336386</v>
      </c>
      <c r="F84" s="123">
        <v>59.8</v>
      </c>
      <c r="G84" s="123">
        <v>6376.5</v>
      </c>
      <c r="H84" s="124">
        <f t="shared" si="11"/>
        <v>11.599999999999994</v>
      </c>
      <c r="I84" s="7" t="s">
        <v>566</v>
      </c>
      <c r="J84" s="7">
        <v>30</v>
      </c>
      <c r="K84" s="7">
        <v>5</v>
      </c>
      <c r="L84" s="124">
        <f t="shared" si="12"/>
        <v>13.200000000000003</v>
      </c>
      <c r="M84" s="51">
        <f t="shared" si="13"/>
        <v>11.599999999999994</v>
      </c>
      <c r="N84" s="45">
        <f t="shared" si="14"/>
        <v>6434902.6859999998</v>
      </c>
      <c r="O84" s="45">
        <f t="shared" si="15"/>
        <v>1072483.781</v>
      </c>
      <c r="P84" s="45">
        <f t="shared" si="16"/>
        <v>2831357.1818400007</v>
      </c>
      <c r="Q84" s="45">
        <f t="shared" si="17"/>
        <v>2488162.3719199989</v>
      </c>
      <c r="R84" s="45">
        <f t="shared" si="18"/>
        <v>12826906.02076</v>
      </c>
      <c r="S84" s="45">
        <f t="shared" si="19"/>
        <v>12826906.02076</v>
      </c>
      <c r="T84" s="46">
        <f t="shared" si="20"/>
        <v>390.20816622284934</v>
      </c>
    </row>
    <row r="85" spans="1:20" x14ac:dyDescent="0.15">
      <c r="A85" s="120" t="s">
        <v>377</v>
      </c>
      <c r="B85" s="121" t="s">
        <v>378</v>
      </c>
      <c r="C85" s="122">
        <v>344086816</v>
      </c>
      <c r="D85" s="123">
        <v>49.2</v>
      </c>
      <c r="E85" s="122">
        <v>173099</v>
      </c>
      <c r="F85" s="123">
        <v>51.7</v>
      </c>
      <c r="G85" s="123">
        <v>1987.8</v>
      </c>
      <c r="H85" s="124">
        <f t="shared" si="11"/>
        <v>2.5</v>
      </c>
      <c r="I85" s="7" t="s">
        <v>566</v>
      </c>
      <c r="J85" s="7">
        <v>30</v>
      </c>
      <c r="K85" s="7">
        <v>5</v>
      </c>
      <c r="L85" s="124">
        <f t="shared" si="12"/>
        <v>14.200000000000003</v>
      </c>
      <c r="M85" s="51">
        <f t="shared" si="13"/>
        <v>2.5</v>
      </c>
      <c r="N85" s="45">
        <f t="shared" si="14"/>
        <v>1032260.448</v>
      </c>
      <c r="O85" s="45">
        <f t="shared" si="15"/>
        <v>172043.408</v>
      </c>
      <c r="P85" s="45">
        <f t="shared" si="16"/>
        <v>488603.27872000006</v>
      </c>
      <c r="Q85" s="45">
        <f t="shared" si="17"/>
        <v>86021.703999999998</v>
      </c>
      <c r="R85" s="45">
        <f t="shared" si="18"/>
        <v>1778928.8387199999</v>
      </c>
      <c r="S85" s="45">
        <f t="shared" si="19"/>
        <v>1778928.8387200001</v>
      </c>
      <c r="T85" s="46">
        <f t="shared" si="20"/>
        <v>43.274828453566755</v>
      </c>
    </row>
    <row r="86" spans="1:20" x14ac:dyDescent="0.15">
      <c r="A86" s="120" t="s">
        <v>379</v>
      </c>
      <c r="B86" s="121" t="s">
        <v>380</v>
      </c>
      <c r="C86" s="122">
        <v>38472070</v>
      </c>
      <c r="D86" s="123">
        <v>46.3</v>
      </c>
      <c r="E86" s="122">
        <v>100266</v>
      </c>
      <c r="F86" s="123">
        <v>59.9</v>
      </c>
      <c r="G86" s="123">
        <v>383.7</v>
      </c>
      <c r="H86" s="124">
        <f t="shared" si="11"/>
        <v>13.600000000000001</v>
      </c>
      <c r="I86" s="7" t="s">
        <v>566</v>
      </c>
      <c r="J86" s="7">
        <v>30</v>
      </c>
      <c r="K86" s="7">
        <v>5</v>
      </c>
      <c r="L86" s="124">
        <f t="shared" si="12"/>
        <v>11.299999999999997</v>
      </c>
      <c r="M86" s="51">
        <f t="shared" si="13"/>
        <v>13.600000000000001</v>
      </c>
      <c r="N86" s="45">
        <f t="shared" si="14"/>
        <v>115416.21</v>
      </c>
      <c r="O86" s="45">
        <f t="shared" si="15"/>
        <v>19236.035</v>
      </c>
      <c r="P86" s="45">
        <f t="shared" si="16"/>
        <v>43473.439099999989</v>
      </c>
      <c r="Q86" s="45">
        <f t="shared" si="17"/>
        <v>52322.015200000009</v>
      </c>
      <c r="R86" s="45">
        <f t="shared" si="18"/>
        <v>230447.69929999998</v>
      </c>
      <c r="S86" s="45">
        <f t="shared" si="19"/>
        <v>230447.69930000001</v>
      </c>
      <c r="T86" s="46">
        <f t="shared" si="20"/>
        <v>136.36178055772743</v>
      </c>
    </row>
    <row r="87" spans="1:20" x14ac:dyDescent="0.15">
      <c r="A87" s="120" t="s">
        <v>381</v>
      </c>
      <c r="B87" s="121" t="s">
        <v>382</v>
      </c>
      <c r="C87" s="122">
        <v>57993263126</v>
      </c>
      <c r="D87" s="123">
        <v>46.6</v>
      </c>
      <c r="E87" s="122">
        <v>694248</v>
      </c>
      <c r="F87" s="123">
        <v>79.900000000000006</v>
      </c>
      <c r="G87" s="123">
        <v>83533.899999999994</v>
      </c>
      <c r="H87" s="124">
        <f t="shared" si="11"/>
        <v>33.300000000000004</v>
      </c>
      <c r="I87" s="7" t="s">
        <v>566</v>
      </c>
      <c r="J87" s="7">
        <v>30</v>
      </c>
      <c r="K87" s="7">
        <v>5</v>
      </c>
      <c r="L87" s="124">
        <f t="shared" si="12"/>
        <v>11.600000000000001</v>
      </c>
      <c r="M87" s="51">
        <f t="shared" si="13"/>
        <v>33.300000000000004</v>
      </c>
      <c r="N87" s="45">
        <f t="shared" si="14"/>
        <v>173979789.37799999</v>
      </c>
      <c r="O87" s="45">
        <f t="shared" si="15"/>
        <v>28996631.563000001</v>
      </c>
      <c r="P87" s="45">
        <f t="shared" si="16"/>
        <v>67272185.226160005</v>
      </c>
      <c r="Q87" s="45">
        <f t="shared" si="17"/>
        <v>193117566.20958003</v>
      </c>
      <c r="R87" s="45">
        <f t="shared" si="18"/>
        <v>463366172.37673998</v>
      </c>
      <c r="S87" s="45">
        <f t="shared" si="19"/>
        <v>463366172.37674004</v>
      </c>
      <c r="T87" s="46">
        <f t="shared" si="20"/>
        <v>2311.8466420169543</v>
      </c>
    </row>
    <row r="88" spans="1:20" x14ac:dyDescent="0.15">
      <c r="A88" s="120" t="s">
        <v>383</v>
      </c>
      <c r="B88" s="121" t="s">
        <v>384</v>
      </c>
      <c r="C88" s="122">
        <v>94867968</v>
      </c>
      <c r="D88" s="123">
        <v>48.4</v>
      </c>
      <c r="E88" s="122">
        <v>179470</v>
      </c>
      <c r="F88" s="123">
        <v>76.3</v>
      </c>
      <c r="G88" s="123">
        <v>528.6</v>
      </c>
      <c r="H88" s="124">
        <f t="shared" si="11"/>
        <v>27.9</v>
      </c>
      <c r="I88" s="7" t="s">
        <v>566</v>
      </c>
      <c r="J88" s="7">
        <v>30</v>
      </c>
      <c r="K88" s="7">
        <v>5</v>
      </c>
      <c r="L88" s="124">
        <f t="shared" si="12"/>
        <v>13.399999999999999</v>
      </c>
      <c r="M88" s="51">
        <f t="shared" si="13"/>
        <v>27.9</v>
      </c>
      <c r="N88" s="45">
        <f t="shared" si="14"/>
        <v>284603.90399999998</v>
      </c>
      <c r="O88" s="45">
        <f t="shared" si="15"/>
        <v>47433.983999999997</v>
      </c>
      <c r="P88" s="45">
        <f t="shared" si="16"/>
        <v>127123.07711999999</v>
      </c>
      <c r="Q88" s="45">
        <f t="shared" si="17"/>
        <v>264681.63071999996</v>
      </c>
      <c r="R88" s="45">
        <f t="shared" si="18"/>
        <v>723842.59583999985</v>
      </c>
      <c r="S88" s="45">
        <f t="shared" si="19"/>
        <v>723842.59583999997</v>
      </c>
      <c r="T88" s="46">
        <f t="shared" si="20"/>
        <v>500.72196503972748</v>
      </c>
    </row>
    <row r="89" spans="1:20" x14ac:dyDescent="0.15">
      <c r="A89" s="120" t="s">
        <v>385</v>
      </c>
      <c r="B89" s="121" t="s">
        <v>386</v>
      </c>
      <c r="C89" s="122">
        <v>3600823623</v>
      </c>
      <c r="D89" s="123">
        <v>47.7</v>
      </c>
      <c r="E89" s="122">
        <v>550021</v>
      </c>
      <c r="F89" s="123">
        <v>64.900000000000006</v>
      </c>
      <c r="G89" s="123">
        <v>6546.7</v>
      </c>
      <c r="H89" s="124">
        <f t="shared" si="11"/>
        <v>17.200000000000003</v>
      </c>
      <c r="I89" s="7" t="s">
        <v>566</v>
      </c>
      <c r="J89" s="7">
        <v>30</v>
      </c>
      <c r="K89" s="7">
        <v>5</v>
      </c>
      <c r="L89" s="124">
        <f t="shared" si="12"/>
        <v>12.700000000000003</v>
      </c>
      <c r="M89" s="51">
        <f t="shared" si="13"/>
        <v>17.200000000000003</v>
      </c>
      <c r="N89" s="45">
        <f t="shared" si="14"/>
        <v>10802470.869000001</v>
      </c>
      <c r="O89" s="45">
        <f t="shared" si="15"/>
        <v>1800411.8115000001</v>
      </c>
      <c r="P89" s="45">
        <f t="shared" si="16"/>
        <v>4573046.0012100013</v>
      </c>
      <c r="Q89" s="45">
        <f t="shared" si="17"/>
        <v>6193416.6315600015</v>
      </c>
      <c r="R89" s="45">
        <f t="shared" si="18"/>
        <v>23369345.313270003</v>
      </c>
      <c r="S89" s="45">
        <f t="shared" si="19"/>
        <v>23369345.313270003</v>
      </c>
      <c r="T89" s="46">
        <f t="shared" si="20"/>
        <v>946.03642011395084</v>
      </c>
    </row>
    <row r="90" spans="1:20" x14ac:dyDescent="0.15">
      <c r="A90" s="120" t="s">
        <v>387</v>
      </c>
      <c r="B90" s="121" t="s">
        <v>388</v>
      </c>
      <c r="C90" s="122">
        <v>649218814</v>
      </c>
      <c r="D90" s="123">
        <v>48.3</v>
      </c>
      <c r="E90" s="122">
        <v>196174</v>
      </c>
      <c r="F90" s="123">
        <v>55.7</v>
      </c>
      <c r="G90" s="123">
        <v>3309.4</v>
      </c>
      <c r="H90" s="124">
        <f t="shared" si="11"/>
        <v>7.4000000000000057</v>
      </c>
      <c r="I90" s="7" t="s">
        <v>566</v>
      </c>
      <c r="J90" s="7">
        <v>30</v>
      </c>
      <c r="K90" s="7">
        <v>5</v>
      </c>
      <c r="L90" s="124">
        <f t="shared" si="12"/>
        <v>13.299999999999997</v>
      </c>
      <c r="M90" s="51">
        <f t="shared" si="13"/>
        <v>7.4000000000000057</v>
      </c>
      <c r="N90" s="45">
        <f t="shared" si="14"/>
        <v>1947656.442</v>
      </c>
      <c r="O90" s="45">
        <f t="shared" si="15"/>
        <v>324609.40700000001</v>
      </c>
      <c r="P90" s="45">
        <f t="shared" si="16"/>
        <v>863461.02261999983</v>
      </c>
      <c r="Q90" s="45">
        <f t="shared" si="17"/>
        <v>480421.92236000032</v>
      </c>
      <c r="R90" s="45">
        <f t="shared" si="18"/>
        <v>3616148.7939800001</v>
      </c>
      <c r="S90" s="45">
        <f t="shared" si="19"/>
        <v>3616148.7939800001</v>
      </c>
      <c r="T90" s="46">
        <f t="shared" si="20"/>
        <v>145.168889333414</v>
      </c>
    </row>
    <row r="91" spans="1:20" x14ac:dyDescent="0.15">
      <c r="A91" s="120" t="s">
        <v>389</v>
      </c>
      <c r="B91" s="121" t="s">
        <v>390</v>
      </c>
      <c r="C91" s="122">
        <v>7414897684</v>
      </c>
      <c r="D91" s="123">
        <v>47.1</v>
      </c>
      <c r="E91" s="122">
        <v>614208</v>
      </c>
      <c r="F91" s="123">
        <v>62.6</v>
      </c>
      <c r="G91" s="123">
        <v>12072.3</v>
      </c>
      <c r="H91" s="124">
        <f t="shared" si="11"/>
        <v>15.5</v>
      </c>
      <c r="I91" s="7" t="s">
        <v>566</v>
      </c>
      <c r="J91" s="7">
        <v>30</v>
      </c>
      <c r="K91" s="7">
        <v>5</v>
      </c>
      <c r="L91" s="124">
        <f t="shared" si="12"/>
        <v>12.100000000000001</v>
      </c>
      <c r="M91" s="51">
        <f t="shared" si="13"/>
        <v>15.5</v>
      </c>
      <c r="N91" s="45">
        <f t="shared" si="14"/>
        <v>22244693.052000001</v>
      </c>
      <c r="O91" s="45">
        <f t="shared" si="15"/>
        <v>3707448.8420000002</v>
      </c>
      <c r="P91" s="45">
        <f t="shared" si="16"/>
        <v>8972026.1976400018</v>
      </c>
      <c r="Q91" s="45">
        <f t="shared" si="17"/>
        <v>11493091.4102</v>
      </c>
      <c r="R91" s="45">
        <f t="shared" si="18"/>
        <v>46417259.501840003</v>
      </c>
      <c r="S91" s="45">
        <f t="shared" si="19"/>
        <v>46417259.501840003</v>
      </c>
      <c r="T91" s="46">
        <f t="shared" si="20"/>
        <v>952.02168685337517</v>
      </c>
    </row>
    <row r="92" spans="1:20" x14ac:dyDescent="0.15">
      <c r="A92" s="120" t="s">
        <v>391</v>
      </c>
      <c r="B92" s="121" t="s">
        <v>392</v>
      </c>
      <c r="C92" s="122">
        <v>1034877845</v>
      </c>
      <c r="D92" s="123">
        <v>48</v>
      </c>
      <c r="E92" s="122">
        <v>469141</v>
      </c>
      <c r="F92" s="123">
        <v>48.5</v>
      </c>
      <c r="G92" s="123">
        <v>2205.9</v>
      </c>
      <c r="H92" s="124">
        <f t="shared" si="11"/>
        <v>0.5</v>
      </c>
      <c r="I92" s="7" t="s">
        <v>566</v>
      </c>
      <c r="J92" s="7">
        <v>30</v>
      </c>
      <c r="K92" s="7">
        <v>5</v>
      </c>
      <c r="L92" s="124">
        <f t="shared" si="12"/>
        <v>13</v>
      </c>
      <c r="M92" s="51">
        <f t="shared" si="13"/>
        <v>0.5</v>
      </c>
      <c r="N92" s="45">
        <f t="shared" si="14"/>
        <v>3104633.5350000001</v>
      </c>
      <c r="O92" s="45">
        <f t="shared" si="15"/>
        <v>517438.92249999999</v>
      </c>
      <c r="P92" s="45">
        <f t="shared" si="16"/>
        <v>1345341.1984999999</v>
      </c>
      <c r="Q92" s="45">
        <f t="shared" si="17"/>
        <v>51743.892249999997</v>
      </c>
      <c r="R92" s="45">
        <f t="shared" si="18"/>
        <v>5019157.5482499991</v>
      </c>
      <c r="S92" s="45">
        <f t="shared" si="19"/>
        <v>5019157.54825</v>
      </c>
      <c r="T92" s="46">
        <f t="shared" si="20"/>
        <v>23.457043496985357</v>
      </c>
    </row>
    <row r="93" spans="1:20" x14ac:dyDescent="0.15">
      <c r="A93" s="120" t="s">
        <v>393</v>
      </c>
      <c r="B93" s="121" t="s">
        <v>394</v>
      </c>
      <c r="C93" s="122">
        <v>963593113</v>
      </c>
      <c r="D93" s="123">
        <v>48.2</v>
      </c>
      <c r="E93" s="122">
        <v>228502</v>
      </c>
      <c r="F93" s="123">
        <v>55.2</v>
      </c>
      <c r="G93" s="123">
        <v>4217</v>
      </c>
      <c r="H93" s="124">
        <f t="shared" si="11"/>
        <v>7</v>
      </c>
      <c r="I93" s="7" t="s">
        <v>566</v>
      </c>
      <c r="J93" s="7">
        <v>30</v>
      </c>
      <c r="K93" s="7">
        <v>5</v>
      </c>
      <c r="L93" s="124">
        <f t="shared" si="12"/>
        <v>13.200000000000003</v>
      </c>
      <c r="M93" s="51">
        <f t="shared" si="13"/>
        <v>7</v>
      </c>
      <c r="N93" s="45">
        <f t="shared" si="14"/>
        <v>2890779.3390000002</v>
      </c>
      <c r="O93" s="45">
        <f t="shared" si="15"/>
        <v>481796.55650000001</v>
      </c>
      <c r="P93" s="45">
        <f t="shared" si="16"/>
        <v>1271942.9091600003</v>
      </c>
      <c r="Q93" s="45">
        <f t="shared" si="17"/>
        <v>674515.17909999995</v>
      </c>
      <c r="R93" s="45">
        <f t="shared" si="18"/>
        <v>5319033.9837600002</v>
      </c>
      <c r="S93" s="45">
        <f t="shared" si="19"/>
        <v>5319033.9837600002</v>
      </c>
      <c r="T93" s="46">
        <f t="shared" si="20"/>
        <v>159.95142971306615</v>
      </c>
    </row>
    <row r="94" spans="1:20" x14ac:dyDescent="0.15">
      <c r="A94" s="120" t="s">
        <v>395</v>
      </c>
      <c r="B94" s="121" t="s">
        <v>396</v>
      </c>
      <c r="C94" s="122">
        <v>612661190</v>
      </c>
      <c r="D94" s="123">
        <v>47.8</v>
      </c>
      <c r="E94" s="122">
        <v>273400</v>
      </c>
      <c r="F94" s="123">
        <v>53.1</v>
      </c>
      <c r="G94" s="123">
        <v>2240.9</v>
      </c>
      <c r="H94" s="124">
        <f t="shared" si="11"/>
        <v>5.3000000000000043</v>
      </c>
      <c r="I94" s="7" t="s">
        <v>566</v>
      </c>
      <c r="J94" s="7">
        <v>30</v>
      </c>
      <c r="K94" s="7">
        <v>5</v>
      </c>
      <c r="L94" s="124">
        <f t="shared" si="12"/>
        <v>12.799999999999997</v>
      </c>
      <c r="M94" s="51">
        <f t="shared" si="13"/>
        <v>5.3000000000000043</v>
      </c>
      <c r="N94" s="45">
        <f t="shared" si="14"/>
        <v>1837983.57</v>
      </c>
      <c r="O94" s="45">
        <f t="shared" si="15"/>
        <v>306330.59499999997</v>
      </c>
      <c r="P94" s="45">
        <f t="shared" si="16"/>
        <v>784206.32319999975</v>
      </c>
      <c r="Q94" s="45">
        <f t="shared" si="17"/>
        <v>324710.43070000026</v>
      </c>
      <c r="R94" s="45">
        <f t="shared" si="18"/>
        <v>3253230.9188999999</v>
      </c>
      <c r="S94" s="45">
        <f t="shared" si="19"/>
        <v>3253230.9188999999</v>
      </c>
      <c r="T94" s="46">
        <f t="shared" si="20"/>
        <v>144.90179423445949</v>
      </c>
    </row>
    <row r="95" spans="1:20" x14ac:dyDescent="0.15">
      <c r="A95" s="120" t="s">
        <v>397</v>
      </c>
      <c r="B95" s="121" t="s">
        <v>398</v>
      </c>
      <c r="C95" s="122">
        <v>2749622431</v>
      </c>
      <c r="D95" s="123">
        <v>47.4</v>
      </c>
      <c r="E95" s="122">
        <v>332949</v>
      </c>
      <c r="F95" s="123">
        <v>54.2</v>
      </c>
      <c r="G95" s="123">
        <v>8258.4</v>
      </c>
      <c r="H95" s="124">
        <f t="shared" si="11"/>
        <v>6.8000000000000043</v>
      </c>
      <c r="I95" s="7" t="s">
        <v>566</v>
      </c>
      <c r="J95" s="7">
        <v>30</v>
      </c>
      <c r="K95" s="7">
        <v>5</v>
      </c>
      <c r="L95" s="124">
        <f t="shared" si="12"/>
        <v>12.399999999999999</v>
      </c>
      <c r="M95" s="51">
        <f t="shared" si="13"/>
        <v>6.8000000000000043</v>
      </c>
      <c r="N95" s="45">
        <f t="shared" si="14"/>
        <v>8248867.2929999996</v>
      </c>
      <c r="O95" s="45">
        <f t="shared" si="15"/>
        <v>1374811.2154999999</v>
      </c>
      <c r="P95" s="45">
        <f t="shared" si="16"/>
        <v>3409531.8144399999</v>
      </c>
      <c r="Q95" s="45">
        <f t="shared" si="17"/>
        <v>1869743.2530800011</v>
      </c>
      <c r="R95" s="45">
        <f t="shared" si="18"/>
        <v>14902953.576020001</v>
      </c>
      <c r="S95" s="45">
        <f t="shared" si="19"/>
        <v>14902953.576020001</v>
      </c>
      <c r="T95" s="46">
        <f t="shared" si="20"/>
        <v>226.40502434854224</v>
      </c>
    </row>
    <row r="96" spans="1:20" x14ac:dyDescent="0.15">
      <c r="A96" s="120" t="s">
        <v>399</v>
      </c>
      <c r="B96" s="121" t="s">
        <v>400</v>
      </c>
      <c r="C96" s="122">
        <v>625038282</v>
      </c>
      <c r="D96" s="123">
        <v>48.3</v>
      </c>
      <c r="E96" s="122">
        <v>281688</v>
      </c>
      <c r="F96" s="123">
        <v>48.4</v>
      </c>
      <c r="G96" s="123">
        <v>2218.9</v>
      </c>
      <c r="H96" s="124">
        <f t="shared" si="11"/>
        <v>0.10000000000000142</v>
      </c>
      <c r="I96" s="7" t="s">
        <v>566</v>
      </c>
      <c r="J96" s="7">
        <v>30</v>
      </c>
      <c r="K96" s="7">
        <v>5</v>
      </c>
      <c r="L96" s="124">
        <f t="shared" si="12"/>
        <v>13.299999999999997</v>
      </c>
      <c r="M96" s="51">
        <f t="shared" si="13"/>
        <v>0.10000000000000142</v>
      </c>
      <c r="N96" s="45">
        <f t="shared" si="14"/>
        <v>1875114.8459999999</v>
      </c>
      <c r="O96" s="45">
        <f t="shared" si="15"/>
        <v>312519.141</v>
      </c>
      <c r="P96" s="45">
        <f t="shared" si="16"/>
        <v>831300.9150599998</v>
      </c>
      <c r="Q96" s="45">
        <f t="shared" si="17"/>
        <v>6250.3828200000889</v>
      </c>
      <c r="R96" s="45">
        <f t="shared" si="18"/>
        <v>3025185.2848799992</v>
      </c>
      <c r="S96" s="45">
        <f t="shared" si="19"/>
        <v>3025185.2848799997</v>
      </c>
      <c r="T96" s="46">
        <f t="shared" si="20"/>
        <v>2.8168835098472615</v>
      </c>
    </row>
    <row r="97" spans="1:20" x14ac:dyDescent="0.15">
      <c r="A97" s="120" t="s">
        <v>401</v>
      </c>
      <c r="B97" s="121" t="s">
        <v>402</v>
      </c>
      <c r="C97" s="122">
        <v>250533424</v>
      </c>
      <c r="D97" s="123">
        <v>48</v>
      </c>
      <c r="E97" s="122">
        <v>240828</v>
      </c>
      <c r="F97" s="123">
        <v>46.8</v>
      </c>
      <c r="G97" s="123">
        <v>1040.3</v>
      </c>
      <c r="H97" s="124">
        <f t="shared" si="11"/>
        <v>-1.2000000000000028</v>
      </c>
      <c r="I97" s="7" t="s">
        <v>577</v>
      </c>
      <c r="J97" s="7">
        <v>30</v>
      </c>
      <c r="K97" s="7">
        <v>5</v>
      </c>
      <c r="L97" s="124">
        <f>F97-J97-K97</f>
        <v>11.799999999999997</v>
      </c>
      <c r="M97" s="51">
        <v>0</v>
      </c>
      <c r="N97" s="45">
        <f t="shared" si="14"/>
        <v>751600.272</v>
      </c>
      <c r="O97" s="45">
        <f t="shared" si="15"/>
        <v>125266.712</v>
      </c>
      <c r="P97" s="45">
        <f t="shared" si="16"/>
        <v>295629.44031999994</v>
      </c>
      <c r="Q97" s="45">
        <f t="shared" si="17"/>
        <v>0</v>
      </c>
      <c r="R97" s="45">
        <f>SUM(N97:Q97)</f>
        <v>1172496.4243199998</v>
      </c>
      <c r="S97" s="45">
        <f t="shared" si="19"/>
        <v>1172496.42432</v>
      </c>
      <c r="T97" s="46">
        <f t="shared" si="20"/>
        <v>0</v>
      </c>
    </row>
    <row r="98" spans="1:20" x14ac:dyDescent="0.15">
      <c r="A98" s="120" t="s">
        <v>403</v>
      </c>
      <c r="B98" s="121" t="s">
        <v>404</v>
      </c>
      <c r="C98" s="122">
        <v>520132591</v>
      </c>
      <c r="D98" s="123">
        <v>48.8</v>
      </c>
      <c r="E98" s="122">
        <v>309842</v>
      </c>
      <c r="F98" s="123">
        <v>51.4</v>
      </c>
      <c r="G98" s="123">
        <v>1678.7</v>
      </c>
      <c r="H98" s="124">
        <f t="shared" ref="H98:H129" si="21">F98-D98</f>
        <v>2.6000000000000014</v>
      </c>
      <c r="I98" s="7" t="s">
        <v>566</v>
      </c>
      <c r="J98" s="7">
        <v>30</v>
      </c>
      <c r="K98" s="7">
        <v>5</v>
      </c>
      <c r="L98" s="124">
        <f t="shared" si="12"/>
        <v>13.799999999999997</v>
      </c>
      <c r="M98" s="51">
        <f t="shared" si="13"/>
        <v>2.6000000000000014</v>
      </c>
      <c r="N98" s="45">
        <f t="shared" si="14"/>
        <v>1560397.773</v>
      </c>
      <c r="O98" s="45">
        <f t="shared" si="15"/>
        <v>260066.29550000001</v>
      </c>
      <c r="P98" s="45">
        <f t="shared" si="16"/>
        <v>717782.97557999985</v>
      </c>
      <c r="Q98" s="45">
        <f t="shared" si="17"/>
        <v>135234.47366000008</v>
      </c>
      <c r="R98" s="45">
        <f t="shared" si="18"/>
        <v>2673481.51774</v>
      </c>
      <c r="S98" s="45">
        <f t="shared" si="19"/>
        <v>2673481.5177399996</v>
      </c>
      <c r="T98" s="46">
        <f t="shared" si="20"/>
        <v>80.559047870375935</v>
      </c>
    </row>
    <row r="99" spans="1:20" x14ac:dyDescent="0.15">
      <c r="A99" s="120" t="s">
        <v>405</v>
      </c>
      <c r="B99" s="121" t="s">
        <v>406</v>
      </c>
      <c r="C99" s="122">
        <v>823371392</v>
      </c>
      <c r="D99" s="123">
        <v>49.1</v>
      </c>
      <c r="E99" s="122">
        <v>281139</v>
      </c>
      <c r="F99" s="123">
        <v>65.8</v>
      </c>
      <c r="G99" s="123">
        <v>2928.7</v>
      </c>
      <c r="H99" s="124">
        <f t="shared" si="21"/>
        <v>16.699999999999996</v>
      </c>
      <c r="I99" s="7" t="s">
        <v>566</v>
      </c>
      <c r="J99" s="7">
        <v>30</v>
      </c>
      <c r="K99" s="7">
        <v>5</v>
      </c>
      <c r="L99" s="124">
        <f t="shared" si="12"/>
        <v>14.100000000000001</v>
      </c>
      <c r="M99" s="51">
        <f t="shared" si="13"/>
        <v>16.699999999999996</v>
      </c>
      <c r="N99" s="45">
        <f t="shared" si="14"/>
        <v>2470114.176</v>
      </c>
      <c r="O99" s="45">
        <f t="shared" si="15"/>
        <v>411685.696</v>
      </c>
      <c r="P99" s="45">
        <f t="shared" si="16"/>
        <v>1160953.6627200001</v>
      </c>
      <c r="Q99" s="45">
        <f t="shared" si="17"/>
        <v>1375030.2246399997</v>
      </c>
      <c r="R99" s="45">
        <f t="shared" si="18"/>
        <v>5417783.7593599996</v>
      </c>
      <c r="S99" s="45">
        <f t="shared" si="19"/>
        <v>5417783.7593599996</v>
      </c>
      <c r="T99" s="46">
        <f t="shared" si="20"/>
        <v>469.50190345204351</v>
      </c>
    </row>
    <row r="100" spans="1:20" x14ac:dyDescent="0.15">
      <c r="A100" s="120" t="s">
        <v>407</v>
      </c>
      <c r="B100" s="121" t="s">
        <v>408</v>
      </c>
      <c r="C100" s="122">
        <v>478193020</v>
      </c>
      <c r="D100" s="123">
        <v>48</v>
      </c>
      <c r="E100" s="122">
        <v>216142</v>
      </c>
      <c r="F100" s="123">
        <v>47.4</v>
      </c>
      <c r="G100" s="123">
        <v>2212.4</v>
      </c>
      <c r="H100" s="124">
        <f t="shared" si="21"/>
        <v>-0.60000000000000142</v>
      </c>
      <c r="I100" s="7" t="s">
        <v>577</v>
      </c>
      <c r="J100" s="7">
        <v>30</v>
      </c>
      <c r="K100" s="7">
        <v>5</v>
      </c>
      <c r="L100" s="124">
        <f>F100-J100-K100</f>
        <v>12.399999999999999</v>
      </c>
      <c r="M100" s="51">
        <v>0</v>
      </c>
      <c r="N100" s="45">
        <f t="shared" si="14"/>
        <v>1434579.06</v>
      </c>
      <c r="O100" s="45">
        <f t="shared" si="15"/>
        <v>239096.51</v>
      </c>
      <c r="P100" s="45">
        <f t="shared" si="16"/>
        <v>592959.34479999996</v>
      </c>
      <c r="Q100" s="45">
        <f t="shared" si="17"/>
        <v>0</v>
      </c>
      <c r="R100" s="45">
        <f t="shared" si="18"/>
        <v>2266634.9147999999</v>
      </c>
      <c r="S100" s="45">
        <f t="shared" si="19"/>
        <v>2266634.9147999999</v>
      </c>
      <c r="T100" s="46">
        <f t="shared" si="20"/>
        <v>0</v>
      </c>
    </row>
    <row r="101" spans="1:20" x14ac:dyDescent="0.15">
      <c r="A101" s="120" t="s">
        <v>409</v>
      </c>
      <c r="B101" s="121" t="s">
        <v>410</v>
      </c>
      <c r="C101" s="122">
        <v>940695962</v>
      </c>
      <c r="D101" s="123">
        <v>48.6</v>
      </c>
      <c r="E101" s="122">
        <v>252726</v>
      </c>
      <c r="F101" s="123">
        <v>49</v>
      </c>
      <c r="G101" s="123">
        <v>3722.2</v>
      </c>
      <c r="H101" s="124">
        <f t="shared" si="21"/>
        <v>0.39999999999999858</v>
      </c>
      <c r="I101" s="7" t="s">
        <v>566</v>
      </c>
      <c r="J101" s="7">
        <v>30</v>
      </c>
      <c r="K101" s="7">
        <v>5</v>
      </c>
      <c r="L101" s="124">
        <f t="shared" si="12"/>
        <v>13.600000000000001</v>
      </c>
      <c r="M101" s="51">
        <f t="shared" si="13"/>
        <v>0.39999999999999858</v>
      </c>
      <c r="N101" s="45">
        <f t="shared" si="14"/>
        <v>2822087.8859999999</v>
      </c>
      <c r="O101" s="45">
        <f t="shared" si="15"/>
        <v>470347.98100000003</v>
      </c>
      <c r="P101" s="45">
        <f t="shared" si="16"/>
        <v>1279346.50832</v>
      </c>
      <c r="Q101" s="45">
        <f t="shared" si="17"/>
        <v>37627.838479999868</v>
      </c>
      <c r="R101" s="45">
        <f t="shared" si="18"/>
        <v>4609410.2138</v>
      </c>
      <c r="S101" s="45">
        <f t="shared" si="19"/>
        <v>4609410.2138</v>
      </c>
      <c r="T101" s="46">
        <f t="shared" si="20"/>
        <v>10.109031884369424</v>
      </c>
    </row>
    <row r="102" spans="1:20" x14ac:dyDescent="0.15">
      <c r="A102" s="120" t="s">
        <v>411</v>
      </c>
      <c r="B102" s="121" t="s">
        <v>412</v>
      </c>
      <c r="C102" s="122">
        <v>554231390</v>
      </c>
      <c r="D102" s="123">
        <v>47.6</v>
      </c>
      <c r="E102" s="122">
        <v>469807</v>
      </c>
      <c r="F102" s="123">
        <v>45</v>
      </c>
      <c r="G102" s="123">
        <v>1179.7</v>
      </c>
      <c r="H102" s="124">
        <f t="shared" si="21"/>
        <v>-2.6000000000000014</v>
      </c>
      <c r="I102" s="7" t="s">
        <v>577</v>
      </c>
      <c r="J102" s="7">
        <v>30</v>
      </c>
      <c r="K102" s="7">
        <v>5</v>
      </c>
      <c r="L102" s="124">
        <f>F102-J102-K102</f>
        <v>10</v>
      </c>
      <c r="M102" s="51">
        <v>0</v>
      </c>
      <c r="N102" s="45">
        <f t="shared" si="14"/>
        <v>1662694.17</v>
      </c>
      <c r="O102" s="45">
        <f t="shared" si="15"/>
        <v>277115.69500000001</v>
      </c>
      <c r="P102" s="45">
        <f t="shared" si="16"/>
        <v>554231.39</v>
      </c>
      <c r="Q102" s="45">
        <f t="shared" si="17"/>
        <v>0</v>
      </c>
      <c r="R102" s="45">
        <f t="shared" si="18"/>
        <v>2494041.2549999999</v>
      </c>
      <c r="S102" s="45">
        <f t="shared" si="19"/>
        <v>2494041.2549999999</v>
      </c>
      <c r="T102" s="46">
        <f t="shared" si="20"/>
        <v>0</v>
      </c>
    </row>
    <row r="103" spans="1:20" x14ac:dyDescent="0.15">
      <c r="A103" s="120" t="s">
        <v>413</v>
      </c>
      <c r="B103" s="121" t="s">
        <v>414</v>
      </c>
      <c r="C103" s="122">
        <v>949361693</v>
      </c>
      <c r="D103" s="123">
        <v>47.3</v>
      </c>
      <c r="E103" s="122">
        <v>287816</v>
      </c>
      <c r="F103" s="123">
        <v>51.1</v>
      </c>
      <c r="G103" s="123">
        <v>3298.5</v>
      </c>
      <c r="H103" s="124">
        <f t="shared" si="21"/>
        <v>3.8000000000000043</v>
      </c>
      <c r="I103" s="7" t="s">
        <v>566</v>
      </c>
      <c r="J103" s="7">
        <v>30</v>
      </c>
      <c r="K103" s="7">
        <v>5</v>
      </c>
      <c r="L103" s="124">
        <f t="shared" si="12"/>
        <v>12.299999999999997</v>
      </c>
      <c r="M103" s="51">
        <f t="shared" si="13"/>
        <v>3.8000000000000043</v>
      </c>
      <c r="N103" s="45">
        <f t="shared" si="14"/>
        <v>2848085.0789999999</v>
      </c>
      <c r="O103" s="45">
        <f t="shared" si="15"/>
        <v>474680.84649999999</v>
      </c>
      <c r="P103" s="45">
        <f t="shared" si="16"/>
        <v>1167714.8823899997</v>
      </c>
      <c r="Q103" s="45">
        <f t="shared" si="17"/>
        <v>360757.44334000041</v>
      </c>
      <c r="R103" s="45">
        <f t="shared" si="18"/>
        <v>4851238.2512300005</v>
      </c>
      <c r="S103" s="45">
        <f t="shared" si="19"/>
        <v>4851238.2512300005</v>
      </c>
      <c r="T103" s="46">
        <f t="shared" si="20"/>
        <v>109.37015108079443</v>
      </c>
    </row>
    <row r="104" spans="1:20" x14ac:dyDescent="0.15">
      <c r="A104" s="120" t="s">
        <v>415</v>
      </c>
      <c r="B104" s="121" t="s">
        <v>416</v>
      </c>
      <c r="C104" s="122">
        <v>239574643</v>
      </c>
      <c r="D104" s="123">
        <v>46.3</v>
      </c>
      <c r="E104" s="122">
        <v>282484</v>
      </c>
      <c r="F104" s="123">
        <v>73.599999999999994</v>
      </c>
      <c r="G104" s="123">
        <v>848.1</v>
      </c>
      <c r="H104" s="124">
        <f t="shared" si="21"/>
        <v>27.299999999999997</v>
      </c>
      <c r="I104" s="7" t="s">
        <v>566</v>
      </c>
      <c r="J104" s="7">
        <v>30</v>
      </c>
      <c r="K104" s="7">
        <v>5</v>
      </c>
      <c r="L104" s="124">
        <f t="shared" si="12"/>
        <v>11.299999999999997</v>
      </c>
      <c r="M104" s="51">
        <f t="shared" si="13"/>
        <v>27.299999999999997</v>
      </c>
      <c r="N104" s="45">
        <f t="shared" si="14"/>
        <v>718723.929</v>
      </c>
      <c r="O104" s="45">
        <f t="shared" si="15"/>
        <v>119787.32150000001</v>
      </c>
      <c r="P104" s="45">
        <f t="shared" si="16"/>
        <v>270719.34658999991</v>
      </c>
      <c r="Q104" s="45">
        <f t="shared" si="17"/>
        <v>654038.77538999997</v>
      </c>
      <c r="R104" s="45">
        <f t="shared" si="18"/>
        <v>1763269.3724799999</v>
      </c>
      <c r="S104" s="45">
        <f t="shared" si="19"/>
        <v>1763269.3724799999</v>
      </c>
      <c r="T104" s="46">
        <f t="shared" si="20"/>
        <v>771.18119961089485</v>
      </c>
    </row>
    <row r="105" spans="1:20" x14ac:dyDescent="0.15">
      <c r="A105" s="120" t="s">
        <v>417</v>
      </c>
      <c r="B105" s="121" t="s">
        <v>418</v>
      </c>
      <c r="C105" s="122">
        <v>609016161</v>
      </c>
      <c r="D105" s="123">
        <v>46.4</v>
      </c>
      <c r="E105" s="122">
        <v>675035</v>
      </c>
      <c r="F105" s="123">
        <v>47.3</v>
      </c>
      <c r="G105" s="123">
        <v>902.2</v>
      </c>
      <c r="H105" s="124">
        <f t="shared" si="21"/>
        <v>0.89999999999999858</v>
      </c>
      <c r="I105" s="7" t="s">
        <v>566</v>
      </c>
      <c r="J105" s="7">
        <v>30</v>
      </c>
      <c r="K105" s="7">
        <v>5</v>
      </c>
      <c r="L105" s="124">
        <f t="shared" si="12"/>
        <v>11.399999999999999</v>
      </c>
      <c r="M105" s="51">
        <f t="shared" si="13"/>
        <v>0.89999999999999858</v>
      </c>
      <c r="N105" s="45">
        <f t="shared" si="14"/>
        <v>1827048.483</v>
      </c>
      <c r="O105" s="45">
        <f t="shared" si="15"/>
        <v>304508.08049999998</v>
      </c>
      <c r="P105" s="45">
        <f t="shared" si="16"/>
        <v>694278.42353999987</v>
      </c>
      <c r="Q105" s="45">
        <f t="shared" si="17"/>
        <v>54811.454489999916</v>
      </c>
      <c r="R105" s="45">
        <f t="shared" si="18"/>
        <v>2880646.44153</v>
      </c>
      <c r="S105" s="45">
        <f t="shared" si="19"/>
        <v>2880646.44153</v>
      </c>
      <c r="T105" s="46">
        <f t="shared" si="20"/>
        <v>60.753108501440828</v>
      </c>
    </row>
    <row r="106" spans="1:20" x14ac:dyDescent="0.15">
      <c r="A106" s="120" t="s">
        <v>419</v>
      </c>
      <c r="B106" s="121" t="s">
        <v>420</v>
      </c>
      <c r="C106" s="122">
        <v>4058172574</v>
      </c>
      <c r="D106" s="123">
        <v>47.5</v>
      </c>
      <c r="E106" s="122">
        <v>427262</v>
      </c>
      <c r="F106" s="123">
        <v>64.2</v>
      </c>
      <c r="G106" s="123">
        <v>9498.1</v>
      </c>
      <c r="H106" s="124">
        <f t="shared" si="21"/>
        <v>16.700000000000003</v>
      </c>
      <c r="I106" s="7" t="s">
        <v>566</v>
      </c>
      <c r="J106" s="7">
        <v>30</v>
      </c>
      <c r="K106" s="7">
        <v>5</v>
      </c>
      <c r="L106" s="124">
        <f t="shared" si="12"/>
        <v>12.5</v>
      </c>
      <c r="M106" s="51">
        <f t="shared" si="13"/>
        <v>16.700000000000003</v>
      </c>
      <c r="N106" s="45">
        <f t="shared" si="14"/>
        <v>12174517.721999999</v>
      </c>
      <c r="O106" s="45">
        <f t="shared" si="15"/>
        <v>2029086.287</v>
      </c>
      <c r="P106" s="45">
        <f t="shared" si="16"/>
        <v>5072715.7175000003</v>
      </c>
      <c r="Q106" s="45">
        <f t="shared" si="17"/>
        <v>6777148.1985800015</v>
      </c>
      <c r="R106" s="45">
        <f t="shared" si="18"/>
        <v>26053467.925080001</v>
      </c>
      <c r="S106" s="45">
        <f t="shared" si="19"/>
        <v>26053467.925080001</v>
      </c>
      <c r="T106" s="46">
        <f t="shared" si="20"/>
        <v>713.52672624840773</v>
      </c>
    </row>
    <row r="107" spans="1:20" x14ac:dyDescent="0.15">
      <c r="A107" s="120" t="s">
        <v>421</v>
      </c>
      <c r="B107" s="121" t="s">
        <v>422</v>
      </c>
      <c r="C107" s="122">
        <v>366601387</v>
      </c>
      <c r="D107" s="123">
        <v>48.8</v>
      </c>
      <c r="E107" s="122">
        <v>177617</v>
      </c>
      <c r="F107" s="123">
        <v>62.4</v>
      </c>
      <c r="G107" s="123">
        <v>2064</v>
      </c>
      <c r="H107" s="124">
        <f t="shared" si="21"/>
        <v>13.600000000000001</v>
      </c>
      <c r="I107" s="7" t="s">
        <v>566</v>
      </c>
      <c r="J107" s="7">
        <v>30</v>
      </c>
      <c r="K107" s="7">
        <v>5</v>
      </c>
      <c r="L107" s="124">
        <f t="shared" si="12"/>
        <v>13.799999999999997</v>
      </c>
      <c r="M107" s="51">
        <f t="shared" si="13"/>
        <v>13.600000000000001</v>
      </c>
      <c r="N107" s="45">
        <f t="shared" si="14"/>
        <v>1099804.1610000001</v>
      </c>
      <c r="O107" s="45">
        <f t="shared" si="15"/>
        <v>183300.69349999999</v>
      </c>
      <c r="P107" s="45">
        <f t="shared" si="16"/>
        <v>505909.91405999992</v>
      </c>
      <c r="Q107" s="45">
        <f t="shared" si="17"/>
        <v>498577.88632000005</v>
      </c>
      <c r="R107" s="45">
        <f t="shared" si="18"/>
        <v>2287592.6548800003</v>
      </c>
      <c r="S107" s="45">
        <f t="shared" si="19"/>
        <v>2287592.6548799998</v>
      </c>
      <c r="T107" s="46">
        <f t="shared" si="20"/>
        <v>241.55905344961243</v>
      </c>
    </row>
    <row r="108" spans="1:20" x14ac:dyDescent="0.15">
      <c r="A108" s="120" t="s">
        <v>423</v>
      </c>
      <c r="B108" s="121" t="s">
        <v>424</v>
      </c>
      <c r="C108" s="122">
        <v>987736921</v>
      </c>
      <c r="D108" s="123">
        <v>47.9</v>
      </c>
      <c r="E108" s="122">
        <v>347733</v>
      </c>
      <c r="F108" s="123">
        <v>59.9</v>
      </c>
      <c r="G108" s="123">
        <v>2840.5</v>
      </c>
      <c r="H108" s="124">
        <f t="shared" si="21"/>
        <v>12</v>
      </c>
      <c r="I108" s="7" t="s">
        <v>566</v>
      </c>
      <c r="J108" s="7">
        <v>30</v>
      </c>
      <c r="K108" s="7">
        <v>5</v>
      </c>
      <c r="L108" s="124">
        <f t="shared" si="12"/>
        <v>12.899999999999999</v>
      </c>
      <c r="M108" s="51">
        <f t="shared" si="13"/>
        <v>12</v>
      </c>
      <c r="N108" s="45">
        <f t="shared" si="14"/>
        <v>2963210.7629999998</v>
      </c>
      <c r="O108" s="45">
        <f t="shared" si="15"/>
        <v>493868.46049999999</v>
      </c>
      <c r="P108" s="45">
        <f t="shared" si="16"/>
        <v>1274180.6280899998</v>
      </c>
      <c r="Q108" s="45">
        <f t="shared" si="17"/>
        <v>1185284.3052000001</v>
      </c>
      <c r="R108" s="45">
        <f t="shared" si="18"/>
        <v>5916544.1567900004</v>
      </c>
      <c r="S108" s="45">
        <f t="shared" si="19"/>
        <v>5916544.1567900004</v>
      </c>
      <c r="T108" s="46">
        <f t="shared" si="20"/>
        <v>417.28016377398347</v>
      </c>
    </row>
    <row r="109" spans="1:20" x14ac:dyDescent="0.15">
      <c r="A109" s="120" t="s">
        <v>425</v>
      </c>
      <c r="B109" s="121" t="s">
        <v>426</v>
      </c>
      <c r="C109" s="122">
        <v>1908490124</v>
      </c>
      <c r="D109" s="123">
        <v>46.7</v>
      </c>
      <c r="E109" s="122">
        <v>440231</v>
      </c>
      <c r="F109" s="123">
        <v>55.3</v>
      </c>
      <c r="G109" s="123">
        <v>4335.2</v>
      </c>
      <c r="H109" s="124">
        <f t="shared" si="21"/>
        <v>8.5999999999999943</v>
      </c>
      <c r="I109" s="7" t="s">
        <v>566</v>
      </c>
      <c r="J109" s="7">
        <v>30</v>
      </c>
      <c r="K109" s="7">
        <v>5</v>
      </c>
      <c r="L109" s="124">
        <f t="shared" si="12"/>
        <v>11.700000000000003</v>
      </c>
      <c r="M109" s="51">
        <f t="shared" si="13"/>
        <v>8.5999999999999943</v>
      </c>
      <c r="N109" s="45">
        <f t="shared" si="14"/>
        <v>5725470.3720000004</v>
      </c>
      <c r="O109" s="45">
        <f t="shared" si="15"/>
        <v>954245.06200000003</v>
      </c>
      <c r="P109" s="45">
        <f t="shared" si="16"/>
        <v>2232933.4450800009</v>
      </c>
      <c r="Q109" s="45">
        <f t="shared" si="17"/>
        <v>1641301.5066399991</v>
      </c>
      <c r="R109" s="45">
        <f t="shared" si="18"/>
        <v>10553950.38572</v>
      </c>
      <c r="S109" s="45">
        <f t="shared" si="19"/>
        <v>10553950.38572</v>
      </c>
      <c r="T109" s="46">
        <f t="shared" si="20"/>
        <v>378.59879743495088</v>
      </c>
    </row>
    <row r="110" spans="1:20" x14ac:dyDescent="0.15">
      <c r="A110" s="120" t="s">
        <v>427</v>
      </c>
      <c r="B110" s="121" t="s">
        <v>428</v>
      </c>
      <c r="C110" s="122">
        <v>599643920</v>
      </c>
      <c r="D110" s="123">
        <v>48.3</v>
      </c>
      <c r="E110" s="122">
        <v>307069</v>
      </c>
      <c r="F110" s="123">
        <v>68.8</v>
      </c>
      <c r="G110" s="123">
        <v>1952.8</v>
      </c>
      <c r="H110" s="124">
        <f t="shared" si="21"/>
        <v>20.5</v>
      </c>
      <c r="I110" s="7" t="s">
        <v>566</v>
      </c>
      <c r="J110" s="7">
        <v>30</v>
      </c>
      <c r="K110" s="7">
        <v>5</v>
      </c>
      <c r="L110" s="124">
        <f t="shared" si="12"/>
        <v>13.299999999999997</v>
      </c>
      <c r="M110" s="51">
        <f t="shared" si="13"/>
        <v>20.5</v>
      </c>
      <c r="N110" s="45">
        <f t="shared" si="14"/>
        <v>1798931.76</v>
      </c>
      <c r="O110" s="45">
        <f t="shared" si="15"/>
        <v>299821.96000000002</v>
      </c>
      <c r="P110" s="45">
        <f t="shared" si="16"/>
        <v>797526.41359999985</v>
      </c>
      <c r="Q110" s="45">
        <f t="shared" si="17"/>
        <v>1229270.0360000001</v>
      </c>
      <c r="R110" s="45">
        <f t="shared" si="18"/>
        <v>4125550.1696000006</v>
      </c>
      <c r="S110" s="45">
        <f t="shared" si="19"/>
        <v>4125550.1696000001</v>
      </c>
      <c r="T110" s="46">
        <f t="shared" si="20"/>
        <v>629.49100573535441</v>
      </c>
    </row>
    <row r="111" spans="1:20" x14ac:dyDescent="0.15">
      <c r="A111" s="120" t="s">
        <v>429</v>
      </c>
      <c r="B111" s="121" t="s">
        <v>430</v>
      </c>
      <c r="C111" s="122">
        <v>1050193067</v>
      </c>
      <c r="D111" s="123">
        <v>47.8</v>
      </c>
      <c r="E111" s="122">
        <v>420515</v>
      </c>
      <c r="F111" s="123">
        <v>56.6</v>
      </c>
      <c r="G111" s="123">
        <v>2497.4</v>
      </c>
      <c r="H111" s="124">
        <f t="shared" si="21"/>
        <v>8.8000000000000043</v>
      </c>
      <c r="I111" s="7" t="s">
        <v>566</v>
      </c>
      <c r="J111" s="7">
        <v>30</v>
      </c>
      <c r="K111" s="7">
        <v>5</v>
      </c>
      <c r="L111" s="124">
        <f t="shared" si="12"/>
        <v>12.799999999999997</v>
      </c>
      <c r="M111" s="51">
        <f t="shared" si="13"/>
        <v>8.8000000000000043</v>
      </c>
      <c r="N111" s="45">
        <f t="shared" si="14"/>
        <v>3150579.2009999999</v>
      </c>
      <c r="O111" s="45">
        <f t="shared" si="15"/>
        <v>525096.53350000002</v>
      </c>
      <c r="P111" s="45">
        <f t="shared" si="16"/>
        <v>1344247.1257599997</v>
      </c>
      <c r="Q111" s="45">
        <f t="shared" si="17"/>
        <v>924169.89896000037</v>
      </c>
      <c r="R111" s="45">
        <f t="shared" si="18"/>
        <v>5944092.7592200004</v>
      </c>
      <c r="S111" s="45">
        <f t="shared" si="19"/>
        <v>5944092.7592200004</v>
      </c>
      <c r="T111" s="46">
        <f t="shared" si="20"/>
        <v>370.0528145110917</v>
      </c>
    </row>
    <row r="112" spans="1:20" x14ac:dyDescent="0.15">
      <c r="A112" s="120" t="s">
        <v>431</v>
      </c>
      <c r="B112" s="121" t="s">
        <v>432</v>
      </c>
      <c r="C112" s="122">
        <v>303449242</v>
      </c>
      <c r="D112" s="123">
        <v>47.6</v>
      </c>
      <c r="E112" s="122">
        <v>224844</v>
      </c>
      <c r="F112" s="123">
        <v>83.9</v>
      </c>
      <c r="G112" s="123">
        <v>1349.6</v>
      </c>
      <c r="H112" s="124">
        <f t="shared" si="21"/>
        <v>36.300000000000004</v>
      </c>
      <c r="I112" s="7" t="s">
        <v>566</v>
      </c>
      <c r="J112" s="7">
        <v>30</v>
      </c>
      <c r="K112" s="7">
        <v>5</v>
      </c>
      <c r="L112" s="124">
        <f t="shared" si="12"/>
        <v>12.600000000000001</v>
      </c>
      <c r="M112" s="51">
        <f t="shared" si="13"/>
        <v>36.300000000000004</v>
      </c>
      <c r="N112" s="45">
        <f t="shared" si="14"/>
        <v>910347.72600000002</v>
      </c>
      <c r="O112" s="45">
        <f t="shared" si="15"/>
        <v>151724.62100000001</v>
      </c>
      <c r="P112" s="45">
        <f t="shared" si="16"/>
        <v>382346.04492000001</v>
      </c>
      <c r="Q112" s="45">
        <f t="shared" si="17"/>
        <v>1101520.7484600001</v>
      </c>
      <c r="R112" s="45">
        <f t="shared" si="18"/>
        <v>2545939.1403800002</v>
      </c>
      <c r="S112" s="45">
        <f t="shared" si="19"/>
        <v>2545939.1403800002</v>
      </c>
      <c r="T112" s="46">
        <f t="shared" si="20"/>
        <v>816.18312719324263</v>
      </c>
    </row>
    <row r="113" spans="1:20" x14ac:dyDescent="0.15">
      <c r="A113" s="120" t="s">
        <v>433</v>
      </c>
      <c r="B113" s="121" t="s">
        <v>434</v>
      </c>
      <c r="C113" s="122">
        <v>3144758648</v>
      </c>
      <c r="D113" s="123">
        <v>47.1</v>
      </c>
      <c r="E113" s="122">
        <v>498093</v>
      </c>
      <c r="F113" s="123">
        <v>49.3</v>
      </c>
      <c r="G113" s="123">
        <v>6313.6</v>
      </c>
      <c r="H113" s="124">
        <f t="shared" si="21"/>
        <v>2.1999999999999957</v>
      </c>
      <c r="I113" s="7" t="s">
        <v>566</v>
      </c>
      <c r="J113" s="7">
        <v>30</v>
      </c>
      <c r="K113" s="7">
        <v>5</v>
      </c>
      <c r="L113" s="124">
        <f t="shared" si="12"/>
        <v>12.100000000000001</v>
      </c>
      <c r="M113" s="51">
        <f t="shared" si="13"/>
        <v>2.1999999999999957</v>
      </c>
      <c r="N113" s="45">
        <f t="shared" si="14"/>
        <v>9434275.9440000001</v>
      </c>
      <c r="O113" s="45">
        <f t="shared" si="15"/>
        <v>1572379.324</v>
      </c>
      <c r="P113" s="45">
        <f t="shared" si="16"/>
        <v>3805157.9640800003</v>
      </c>
      <c r="Q113" s="45">
        <f t="shared" si="17"/>
        <v>691846.90255999868</v>
      </c>
      <c r="R113" s="45">
        <f t="shared" si="18"/>
        <v>15503660.134639999</v>
      </c>
      <c r="S113" s="45">
        <f t="shared" si="19"/>
        <v>15503660.134639999</v>
      </c>
      <c r="T113" s="46">
        <f t="shared" si="20"/>
        <v>109.58041411555985</v>
      </c>
    </row>
    <row r="114" spans="1:20" x14ac:dyDescent="0.15">
      <c r="A114" s="120" t="s">
        <v>435</v>
      </c>
      <c r="B114" s="121" t="s">
        <v>436</v>
      </c>
      <c r="C114" s="122">
        <v>451604576</v>
      </c>
      <c r="D114" s="123">
        <v>48.4</v>
      </c>
      <c r="E114" s="122">
        <v>158641</v>
      </c>
      <c r="F114" s="123">
        <v>57.6</v>
      </c>
      <c r="G114" s="123">
        <v>2846.7</v>
      </c>
      <c r="H114" s="124">
        <f t="shared" si="21"/>
        <v>9.2000000000000028</v>
      </c>
      <c r="I114" s="7" t="s">
        <v>566</v>
      </c>
      <c r="J114" s="7">
        <v>30</v>
      </c>
      <c r="K114" s="7">
        <v>5</v>
      </c>
      <c r="L114" s="124">
        <f t="shared" si="12"/>
        <v>13.399999999999999</v>
      </c>
      <c r="M114" s="51">
        <f t="shared" si="13"/>
        <v>9.2000000000000028</v>
      </c>
      <c r="N114" s="45">
        <f t="shared" si="14"/>
        <v>1354813.7279999999</v>
      </c>
      <c r="O114" s="45">
        <f t="shared" si="15"/>
        <v>225802.288</v>
      </c>
      <c r="P114" s="45">
        <f t="shared" si="16"/>
        <v>605150.13183999993</v>
      </c>
      <c r="Q114" s="45">
        <f t="shared" si="17"/>
        <v>415476.20992000011</v>
      </c>
      <c r="R114" s="45">
        <f t="shared" si="18"/>
        <v>2601242.35776</v>
      </c>
      <c r="S114" s="45">
        <f t="shared" si="19"/>
        <v>2601242.35776</v>
      </c>
      <c r="T114" s="46">
        <f t="shared" si="20"/>
        <v>145.95012116485759</v>
      </c>
    </row>
    <row r="115" spans="1:20" x14ac:dyDescent="0.15">
      <c r="A115" s="120" t="s">
        <v>437</v>
      </c>
      <c r="B115" s="121" t="s">
        <v>438</v>
      </c>
      <c r="C115" s="122">
        <v>439827887</v>
      </c>
      <c r="D115" s="123">
        <v>47.9</v>
      </c>
      <c r="E115" s="122">
        <v>307723</v>
      </c>
      <c r="F115" s="123">
        <v>56.1</v>
      </c>
      <c r="G115" s="123">
        <v>1429.3</v>
      </c>
      <c r="H115" s="124">
        <f t="shared" si="21"/>
        <v>8.2000000000000028</v>
      </c>
      <c r="I115" s="7" t="s">
        <v>566</v>
      </c>
      <c r="J115" s="7">
        <v>30</v>
      </c>
      <c r="K115" s="7">
        <v>5</v>
      </c>
      <c r="L115" s="124">
        <f t="shared" si="12"/>
        <v>12.899999999999999</v>
      </c>
      <c r="M115" s="51">
        <f t="shared" si="13"/>
        <v>8.2000000000000028</v>
      </c>
      <c r="N115" s="45">
        <f t="shared" si="14"/>
        <v>1319483.6610000001</v>
      </c>
      <c r="O115" s="45">
        <f t="shared" si="15"/>
        <v>219913.94349999999</v>
      </c>
      <c r="P115" s="45">
        <f t="shared" si="16"/>
        <v>567377.97422999993</v>
      </c>
      <c r="Q115" s="45">
        <f t="shared" si="17"/>
        <v>360658.86734000011</v>
      </c>
      <c r="R115" s="45">
        <f t="shared" si="18"/>
        <v>2467434.4460700005</v>
      </c>
      <c r="S115" s="45">
        <f t="shared" si="19"/>
        <v>2467434.4460700001</v>
      </c>
      <c r="T115" s="46">
        <f t="shared" si="20"/>
        <v>252.33251755404751</v>
      </c>
    </row>
    <row r="116" spans="1:20" x14ac:dyDescent="0.15">
      <c r="A116" s="120" t="s">
        <v>439</v>
      </c>
      <c r="B116" s="121" t="s">
        <v>440</v>
      </c>
      <c r="C116" s="122">
        <v>1200384552</v>
      </c>
      <c r="D116" s="123">
        <v>47.6</v>
      </c>
      <c r="E116" s="122">
        <v>266231</v>
      </c>
      <c r="F116" s="123">
        <v>58.8</v>
      </c>
      <c r="G116" s="123">
        <v>4508.8</v>
      </c>
      <c r="H116" s="124">
        <f t="shared" si="21"/>
        <v>11.199999999999996</v>
      </c>
      <c r="I116" s="7" t="s">
        <v>566</v>
      </c>
      <c r="J116" s="7">
        <v>30</v>
      </c>
      <c r="K116" s="7">
        <v>5</v>
      </c>
      <c r="L116" s="124">
        <f t="shared" si="12"/>
        <v>12.600000000000001</v>
      </c>
      <c r="M116" s="51">
        <f t="shared" si="13"/>
        <v>11.199999999999996</v>
      </c>
      <c r="N116" s="45">
        <f t="shared" si="14"/>
        <v>3601153.656</v>
      </c>
      <c r="O116" s="45">
        <f t="shared" si="15"/>
        <v>600192.27599999995</v>
      </c>
      <c r="P116" s="45">
        <f t="shared" si="16"/>
        <v>1512484.5355200002</v>
      </c>
      <c r="Q116" s="45">
        <f t="shared" si="17"/>
        <v>1344430.6982399996</v>
      </c>
      <c r="R116" s="45">
        <f t="shared" si="18"/>
        <v>7058261.1657600002</v>
      </c>
      <c r="S116" s="45">
        <f t="shared" si="19"/>
        <v>7058261.1657599993</v>
      </c>
      <c r="T116" s="46">
        <f t="shared" si="20"/>
        <v>298.17927125620997</v>
      </c>
    </row>
    <row r="117" spans="1:20" x14ac:dyDescent="0.15">
      <c r="A117" s="120" t="s">
        <v>441</v>
      </c>
      <c r="B117" s="121" t="s">
        <v>442</v>
      </c>
      <c r="C117" s="122">
        <v>184360151</v>
      </c>
      <c r="D117" s="123">
        <v>48.9</v>
      </c>
      <c r="E117" s="122">
        <v>184342</v>
      </c>
      <c r="F117" s="123">
        <v>51.7</v>
      </c>
      <c r="G117" s="123">
        <v>1000.1</v>
      </c>
      <c r="H117" s="124">
        <f t="shared" si="21"/>
        <v>2.8000000000000043</v>
      </c>
      <c r="I117" s="7" t="s">
        <v>566</v>
      </c>
      <c r="J117" s="7">
        <v>30</v>
      </c>
      <c r="K117" s="7">
        <v>5</v>
      </c>
      <c r="L117" s="124">
        <f t="shared" si="12"/>
        <v>13.899999999999999</v>
      </c>
      <c r="M117" s="51">
        <f t="shared" si="13"/>
        <v>2.8000000000000043</v>
      </c>
      <c r="N117" s="45">
        <f t="shared" si="14"/>
        <v>553080.45299999998</v>
      </c>
      <c r="O117" s="45">
        <f t="shared" si="15"/>
        <v>92180.075500000006</v>
      </c>
      <c r="P117" s="45">
        <f t="shared" si="16"/>
        <v>256260.60988999996</v>
      </c>
      <c r="Q117" s="45">
        <f t="shared" si="17"/>
        <v>51620.842280000077</v>
      </c>
      <c r="R117" s="45">
        <f t="shared" si="18"/>
        <v>953141.98067000008</v>
      </c>
      <c r="S117" s="45">
        <f t="shared" si="19"/>
        <v>953141.98067000008</v>
      </c>
      <c r="T117" s="46">
        <f t="shared" si="20"/>
        <v>51.615680711928881</v>
      </c>
    </row>
    <row r="118" spans="1:20" x14ac:dyDescent="0.15">
      <c r="A118" s="120" t="s">
        <v>443</v>
      </c>
      <c r="B118" s="121" t="s">
        <v>444</v>
      </c>
      <c r="C118" s="122">
        <v>1122696180</v>
      </c>
      <c r="D118" s="123">
        <v>47.6</v>
      </c>
      <c r="E118" s="122">
        <v>378458</v>
      </c>
      <c r="F118" s="123">
        <v>63.6</v>
      </c>
      <c r="G118" s="123">
        <v>2966.5</v>
      </c>
      <c r="H118" s="124">
        <f t="shared" si="21"/>
        <v>16</v>
      </c>
      <c r="I118" s="7" t="s">
        <v>566</v>
      </c>
      <c r="J118" s="7">
        <v>30</v>
      </c>
      <c r="K118" s="7">
        <v>5</v>
      </c>
      <c r="L118" s="124">
        <f t="shared" si="12"/>
        <v>12.600000000000001</v>
      </c>
      <c r="M118" s="51">
        <f t="shared" si="13"/>
        <v>16</v>
      </c>
      <c r="N118" s="45">
        <f t="shared" si="14"/>
        <v>3368088.54</v>
      </c>
      <c r="O118" s="45">
        <f t="shared" si="15"/>
        <v>561348.09</v>
      </c>
      <c r="P118" s="45">
        <f t="shared" si="16"/>
        <v>1414597.1868000003</v>
      </c>
      <c r="Q118" s="45">
        <f t="shared" si="17"/>
        <v>1796313.888</v>
      </c>
      <c r="R118" s="45">
        <f t="shared" si="18"/>
        <v>7140347.7048000004</v>
      </c>
      <c r="S118" s="45">
        <f t="shared" si="19"/>
        <v>7140347.7048000004</v>
      </c>
      <c r="T118" s="46">
        <f t="shared" si="20"/>
        <v>605.53308208326314</v>
      </c>
    </row>
    <row r="119" spans="1:20" x14ac:dyDescent="0.15">
      <c r="A119" s="120" t="s">
        <v>445</v>
      </c>
      <c r="B119" s="121" t="s">
        <v>446</v>
      </c>
      <c r="C119" s="122">
        <v>360642900</v>
      </c>
      <c r="D119" s="123">
        <v>47.8</v>
      </c>
      <c r="E119" s="122">
        <v>229387</v>
      </c>
      <c r="F119" s="123">
        <v>59.9</v>
      </c>
      <c r="G119" s="123">
        <v>1572.2</v>
      </c>
      <c r="H119" s="124">
        <f t="shared" si="21"/>
        <v>12.100000000000001</v>
      </c>
      <c r="I119" s="7" t="s">
        <v>566</v>
      </c>
      <c r="J119" s="7">
        <v>30</v>
      </c>
      <c r="K119" s="7">
        <v>5</v>
      </c>
      <c r="L119" s="124">
        <f t="shared" si="12"/>
        <v>12.799999999999997</v>
      </c>
      <c r="M119" s="51">
        <f t="shared" si="13"/>
        <v>12.100000000000001</v>
      </c>
      <c r="N119" s="45">
        <f t="shared" si="14"/>
        <v>1081928.7</v>
      </c>
      <c r="O119" s="45">
        <f t="shared" si="15"/>
        <v>180321.45</v>
      </c>
      <c r="P119" s="45">
        <f t="shared" si="16"/>
        <v>461622.91199999989</v>
      </c>
      <c r="Q119" s="45">
        <f t="shared" si="17"/>
        <v>436377.9090000001</v>
      </c>
      <c r="R119" s="45">
        <f t="shared" si="18"/>
        <v>2160250.9709999999</v>
      </c>
      <c r="S119" s="45">
        <f t="shared" si="19"/>
        <v>2160250.9709999999</v>
      </c>
      <c r="T119" s="46">
        <f t="shared" si="20"/>
        <v>277.55877687317138</v>
      </c>
    </row>
    <row r="120" spans="1:20" x14ac:dyDescent="0.15">
      <c r="A120" s="120" t="s">
        <v>447</v>
      </c>
      <c r="B120" s="121" t="s">
        <v>448</v>
      </c>
      <c r="C120" s="122">
        <v>429403965</v>
      </c>
      <c r="D120" s="123">
        <v>48.3</v>
      </c>
      <c r="E120" s="122">
        <v>307442</v>
      </c>
      <c r="F120" s="123">
        <v>63.3</v>
      </c>
      <c r="G120" s="123">
        <v>1396.7</v>
      </c>
      <c r="H120" s="124">
        <f t="shared" si="21"/>
        <v>15</v>
      </c>
      <c r="I120" s="7" t="s">
        <v>566</v>
      </c>
      <c r="J120" s="7">
        <v>30</v>
      </c>
      <c r="K120" s="7">
        <v>5</v>
      </c>
      <c r="L120" s="124">
        <f t="shared" si="12"/>
        <v>13.299999999999997</v>
      </c>
      <c r="M120" s="51">
        <f t="shared" si="13"/>
        <v>15</v>
      </c>
      <c r="N120" s="45">
        <f t="shared" si="14"/>
        <v>1288211.895</v>
      </c>
      <c r="O120" s="45">
        <f t="shared" si="15"/>
        <v>214701.98250000001</v>
      </c>
      <c r="P120" s="45">
        <f t="shared" si="16"/>
        <v>571107.27344999986</v>
      </c>
      <c r="Q120" s="45">
        <f t="shared" si="17"/>
        <v>644105.94750000001</v>
      </c>
      <c r="R120" s="45">
        <f t="shared" si="18"/>
        <v>2718127.0984499995</v>
      </c>
      <c r="S120" s="45">
        <f t="shared" si="19"/>
        <v>2718127.0984499999</v>
      </c>
      <c r="T120" s="46">
        <f t="shared" si="20"/>
        <v>461.16270315744254</v>
      </c>
    </row>
    <row r="121" spans="1:20" x14ac:dyDescent="0.15">
      <c r="A121" s="120" t="s">
        <v>449</v>
      </c>
      <c r="B121" s="121" t="s">
        <v>450</v>
      </c>
      <c r="C121" s="122">
        <v>384414190</v>
      </c>
      <c r="D121" s="123">
        <v>47.5</v>
      </c>
      <c r="E121" s="122">
        <v>212278</v>
      </c>
      <c r="F121" s="123">
        <v>65.3</v>
      </c>
      <c r="G121" s="123">
        <v>1810.9</v>
      </c>
      <c r="H121" s="124">
        <f t="shared" si="21"/>
        <v>17.799999999999997</v>
      </c>
      <c r="I121" s="7" t="s">
        <v>566</v>
      </c>
      <c r="J121" s="7">
        <v>30</v>
      </c>
      <c r="K121" s="7">
        <v>5</v>
      </c>
      <c r="L121" s="124">
        <f t="shared" si="12"/>
        <v>12.5</v>
      </c>
      <c r="M121" s="51">
        <f t="shared" si="13"/>
        <v>17.799999999999997</v>
      </c>
      <c r="N121" s="45">
        <f t="shared" si="14"/>
        <v>1153242.57</v>
      </c>
      <c r="O121" s="45">
        <f t="shared" si="15"/>
        <v>192207.095</v>
      </c>
      <c r="P121" s="45">
        <f t="shared" si="16"/>
        <v>480517.73749999999</v>
      </c>
      <c r="Q121" s="45">
        <f t="shared" si="17"/>
        <v>684257.25819999992</v>
      </c>
      <c r="R121" s="45">
        <f t="shared" si="18"/>
        <v>2510224.6606999999</v>
      </c>
      <c r="S121" s="45">
        <f t="shared" si="19"/>
        <v>2510224.6606999999</v>
      </c>
      <c r="T121" s="46">
        <f t="shared" si="20"/>
        <v>377.85480048594616</v>
      </c>
    </row>
    <row r="122" spans="1:20" x14ac:dyDescent="0.15">
      <c r="A122" s="120" t="s">
        <v>451</v>
      </c>
      <c r="B122" s="121" t="s">
        <v>452</v>
      </c>
      <c r="C122" s="122">
        <v>1299388586</v>
      </c>
      <c r="D122" s="123">
        <v>47.6</v>
      </c>
      <c r="E122" s="122">
        <v>326931</v>
      </c>
      <c r="F122" s="123">
        <v>60.2</v>
      </c>
      <c r="G122" s="123">
        <v>3974.5</v>
      </c>
      <c r="H122" s="124">
        <f t="shared" si="21"/>
        <v>12.600000000000001</v>
      </c>
      <c r="I122" s="7" t="s">
        <v>566</v>
      </c>
      <c r="J122" s="7">
        <v>30</v>
      </c>
      <c r="K122" s="7">
        <v>5</v>
      </c>
      <c r="L122" s="124">
        <f t="shared" si="12"/>
        <v>12.600000000000001</v>
      </c>
      <c r="M122" s="51">
        <f t="shared" si="13"/>
        <v>12.600000000000001</v>
      </c>
      <c r="N122" s="45">
        <f t="shared" si="14"/>
        <v>3898165.7579999999</v>
      </c>
      <c r="O122" s="45">
        <f t="shared" si="15"/>
        <v>649694.29299999995</v>
      </c>
      <c r="P122" s="45">
        <f t="shared" si="16"/>
        <v>1637229.6183600002</v>
      </c>
      <c r="Q122" s="45">
        <f t="shared" si="17"/>
        <v>1637229.6183600002</v>
      </c>
      <c r="R122" s="45">
        <f t="shared" si="18"/>
        <v>7822319.2877200004</v>
      </c>
      <c r="S122" s="45">
        <f t="shared" si="19"/>
        <v>7822319.2877199994</v>
      </c>
      <c r="T122" s="46">
        <f t="shared" si="20"/>
        <v>411.93348052836842</v>
      </c>
    </row>
    <row r="123" spans="1:20" x14ac:dyDescent="0.15">
      <c r="A123" s="120" t="s">
        <v>453</v>
      </c>
      <c r="B123" s="121" t="s">
        <v>454</v>
      </c>
      <c r="C123" s="122">
        <v>66348725</v>
      </c>
      <c r="D123" s="123">
        <v>47.5</v>
      </c>
      <c r="E123" s="122">
        <v>89467</v>
      </c>
      <c r="F123" s="123">
        <v>70.7</v>
      </c>
      <c r="G123" s="123">
        <v>741.6</v>
      </c>
      <c r="H123" s="124">
        <f t="shared" si="21"/>
        <v>23.200000000000003</v>
      </c>
      <c r="I123" s="7" t="s">
        <v>566</v>
      </c>
      <c r="J123" s="7">
        <v>30</v>
      </c>
      <c r="K123" s="7">
        <v>5</v>
      </c>
      <c r="L123" s="124">
        <f t="shared" si="12"/>
        <v>12.5</v>
      </c>
      <c r="M123" s="51">
        <f t="shared" si="13"/>
        <v>23.200000000000003</v>
      </c>
      <c r="N123" s="45">
        <f t="shared" si="14"/>
        <v>199046.17499999999</v>
      </c>
      <c r="O123" s="45">
        <f t="shared" si="15"/>
        <v>33174.362500000003</v>
      </c>
      <c r="P123" s="45">
        <f t="shared" si="16"/>
        <v>82935.90625</v>
      </c>
      <c r="Q123" s="45">
        <f t="shared" si="17"/>
        <v>153929.04200000002</v>
      </c>
      <c r="R123" s="45">
        <f t="shared" si="18"/>
        <v>469085.48574999999</v>
      </c>
      <c r="S123" s="45">
        <f t="shared" si="19"/>
        <v>469085.48574999999</v>
      </c>
      <c r="T123" s="46">
        <f t="shared" si="20"/>
        <v>207.56343311758363</v>
      </c>
    </row>
    <row r="124" spans="1:20" x14ac:dyDescent="0.15">
      <c r="A124" s="120" t="s">
        <v>455</v>
      </c>
      <c r="B124" s="121" t="s">
        <v>456</v>
      </c>
      <c r="C124" s="122">
        <v>378693204</v>
      </c>
      <c r="D124" s="123">
        <v>48.2</v>
      </c>
      <c r="E124" s="122">
        <v>197679</v>
      </c>
      <c r="F124" s="123">
        <v>63.6</v>
      </c>
      <c r="G124" s="123">
        <v>1915.7</v>
      </c>
      <c r="H124" s="124">
        <f t="shared" si="21"/>
        <v>15.399999999999999</v>
      </c>
      <c r="I124" s="7" t="s">
        <v>566</v>
      </c>
      <c r="J124" s="7">
        <v>30</v>
      </c>
      <c r="K124" s="7">
        <v>5</v>
      </c>
      <c r="L124" s="124">
        <f t="shared" si="12"/>
        <v>13.200000000000003</v>
      </c>
      <c r="M124" s="51">
        <f t="shared" si="13"/>
        <v>15.399999999999999</v>
      </c>
      <c r="N124" s="45">
        <f t="shared" si="14"/>
        <v>1136079.612</v>
      </c>
      <c r="O124" s="45">
        <f t="shared" si="15"/>
        <v>189346.60200000001</v>
      </c>
      <c r="P124" s="45">
        <f t="shared" si="16"/>
        <v>499875.02928000013</v>
      </c>
      <c r="Q124" s="45">
        <f t="shared" si="17"/>
        <v>583187.53415999992</v>
      </c>
      <c r="R124" s="45">
        <f t="shared" si="18"/>
        <v>2408488.7774399999</v>
      </c>
      <c r="S124" s="45">
        <f t="shared" si="19"/>
        <v>2408488.7774400003</v>
      </c>
      <c r="T124" s="46">
        <f t="shared" si="20"/>
        <v>304.42529318786859</v>
      </c>
    </row>
    <row r="125" spans="1:20" x14ac:dyDescent="0.15">
      <c r="A125" s="120" t="s">
        <v>457</v>
      </c>
      <c r="B125" s="121" t="s">
        <v>458</v>
      </c>
      <c r="C125" s="122">
        <v>1286376270</v>
      </c>
      <c r="D125" s="123">
        <v>47.5</v>
      </c>
      <c r="E125" s="122">
        <v>275668</v>
      </c>
      <c r="F125" s="123">
        <v>48.6</v>
      </c>
      <c r="G125" s="123">
        <v>4666.3999999999996</v>
      </c>
      <c r="H125" s="124">
        <f t="shared" si="21"/>
        <v>1.1000000000000014</v>
      </c>
      <c r="I125" s="7" t="s">
        <v>566</v>
      </c>
      <c r="J125" s="7">
        <v>30</v>
      </c>
      <c r="K125" s="7">
        <v>5</v>
      </c>
      <c r="L125" s="124">
        <f t="shared" si="12"/>
        <v>12.5</v>
      </c>
      <c r="M125" s="51">
        <f t="shared" si="13"/>
        <v>1.1000000000000014</v>
      </c>
      <c r="N125" s="45">
        <f t="shared" si="14"/>
        <v>3859128.81</v>
      </c>
      <c r="O125" s="45">
        <f t="shared" si="15"/>
        <v>643188.13500000001</v>
      </c>
      <c r="P125" s="45">
        <f t="shared" si="16"/>
        <v>1607970.3374999999</v>
      </c>
      <c r="Q125" s="45">
        <f t="shared" si="17"/>
        <v>141501.3897000002</v>
      </c>
      <c r="R125" s="45">
        <f t="shared" si="18"/>
        <v>6251788.6722000008</v>
      </c>
      <c r="S125" s="45">
        <f t="shared" si="19"/>
        <v>6251788.6721999999</v>
      </c>
      <c r="T125" s="46">
        <f t="shared" si="20"/>
        <v>30.323459133379096</v>
      </c>
    </row>
    <row r="126" spans="1:20" x14ac:dyDescent="0.15">
      <c r="A126" s="120" t="s">
        <v>459</v>
      </c>
      <c r="B126" s="121" t="s">
        <v>460</v>
      </c>
      <c r="C126" s="122">
        <v>439689282</v>
      </c>
      <c r="D126" s="123">
        <v>46.4</v>
      </c>
      <c r="E126" s="122">
        <v>325527</v>
      </c>
      <c r="F126" s="123">
        <v>69.8</v>
      </c>
      <c r="G126" s="123">
        <v>1350.7</v>
      </c>
      <c r="H126" s="124">
        <f t="shared" si="21"/>
        <v>23.4</v>
      </c>
      <c r="I126" s="7" t="s">
        <v>566</v>
      </c>
      <c r="J126" s="7">
        <v>30</v>
      </c>
      <c r="K126" s="7">
        <v>5</v>
      </c>
      <c r="L126" s="124">
        <f t="shared" si="12"/>
        <v>11.399999999999999</v>
      </c>
      <c r="M126" s="51">
        <f t="shared" si="13"/>
        <v>23.4</v>
      </c>
      <c r="N126" s="45">
        <f t="shared" si="14"/>
        <v>1319067.8459999999</v>
      </c>
      <c r="O126" s="45">
        <f t="shared" si="15"/>
        <v>219844.641</v>
      </c>
      <c r="P126" s="45">
        <f t="shared" si="16"/>
        <v>501245.78147999995</v>
      </c>
      <c r="Q126" s="45">
        <f t="shared" si="17"/>
        <v>1028872.9198799999</v>
      </c>
      <c r="R126" s="45">
        <f t="shared" si="18"/>
        <v>3069031.18836</v>
      </c>
      <c r="S126" s="45">
        <f t="shared" si="19"/>
        <v>3069031.18836</v>
      </c>
      <c r="T126" s="46">
        <f t="shared" si="20"/>
        <v>761.73311607314724</v>
      </c>
    </row>
    <row r="127" spans="1:20" x14ac:dyDescent="0.15">
      <c r="A127" s="120" t="s">
        <v>461</v>
      </c>
      <c r="B127" s="121" t="s">
        <v>462</v>
      </c>
      <c r="C127" s="122">
        <v>1870461690</v>
      </c>
      <c r="D127" s="123">
        <v>47.2</v>
      </c>
      <c r="E127" s="122">
        <v>426900</v>
      </c>
      <c r="F127" s="123">
        <v>64.099999999999994</v>
      </c>
      <c r="G127" s="123">
        <v>4381.5</v>
      </c>
      <c r="H127" s="124">
        <f t="shared" si="21"/>
        <v>16.899999999999991</v>
      </c>
      <c r="I127" s="7" t="s">
        <v>566</v>
      </c>
      <c r="J127" s="7">
        <v>30</v>
      </c>
      <c r="K127" s="7">
        <v>5</v>
      </c>
      <c r="L127" s="124">
        <f t="shared" si="12"/>
        <v>12.200000000000003</v>
      </c>
      <c r="M127" s="51">
        <f t="shared" si="13"/>
        <v>16.899999999999991</v>
      </c>
      <c r="N127" s="45">
        <f t="shared" si="14"/>
        <v>5611385.0700000003</v>
      </c>
      <c r="O127" s="45">
        <f t="shared" si="15"/>
        <v>935230.84499999997</v>
      </c>
      <c r="P127" s="45">
        <f t="shared" si="16"/>
        <v>2281963.2618000004</v>
      </c>
      <c r="Q127" s="45">
        <f t="shared" si="17"/>
        <v>3161080.2560999985</v>
      </c>
      <c r="R127" s="45">
        <f t="shared" si="18"/>
        <v>11989659.4329</v>
      </c>
      <c r="S127" s="45">
        <f t="shared" si="19"/>
        <v>11989659.432899999</v>
      </c>
      <c r="T127" s="46">
        <f t="shared" si="20"/>
        <v>721.46074542964709</v>
      </c>
    </row>
    <row r="128" spans="1:20" x14ac:dyDescent="0.15">
      <c r="A128" s="120" t="s">
        <v>463</v>
      </c>
      <c r="B128" s="121" t="s">
        <v>464</v>
      </c>
      <c r="C128" s="122">
        <v>743893565</v>
      </c>
      <c r="D128" s="123">
        <v>46.9</v>
      </c>
      <c r="E128" s="122">
        <v>409701</v>
      </c>
      <c r="F128" s="123">
        <v>88.3</v>
      </c>
      <c r="G128" s="123">
        <v>1815.7</v>
      </c>
      <c r="H128" s="124">
        <f t="shared" si="21"/>
        <v>41.4</v>
      </c>
      <c r="I128" s="7" t="s">
        <v>566</v>
      </c>
      <c r="J128" s="7">
        <v>30</v>
      </c>
      <c r="K128" s="7">
        <v>5</v>
      </c>
      <c r="L128" s="124">
        <f t="shared" si="12"/>
        <v>11.899999999999999</v>
      </c>
      <c r="M128" s="51">
        <f t="shared" si="13"/>
        <v>41.4</v>
      </c>
      <c r="N128" s="45">
        <f t="shared" si="14"/>
        <v>2231680.6949999998</v>
      </c>
      <c r="O128" s="45">
        <f t="shared" si="15"/>
        <v>371946.78249999997</v>
      </c>
      <c r="P128" s="45">
        <f t="shared" si="16"/>
        <v>885233.34234999982</v>
      </c>
      <c r="Q128" s="45">
        <f t="shared" si="17"/>
        <v>3079719.3591</v>
      </c>
      <c r="R128" s="45">
        <f t="shared" si="18"/>
        <v>6568580.1789499996</v>
      </c>
      <c r="S128" s="45">
        <f t="shared" si="19"/>
        <v>6568580.1789499996</v>
      </c>
      <c r="T128" s="46">
        <f t="shared" si="20"/>
        <v>1696.1609071432506</v>
      </c>
    </row>
    <row r="129" spans="1:20" x14ac:dyDescent="0.15">
      <c r="A129" s="120" t="s">
        <v>465</v>
      </c>
      <c r="B129" s="121" t="s">
        <v>466</v>
      </c>
      <c r="C129" s="122">
        <v>263340028</v>
      </c>
      <c r="D129" s="123">
        <v>47.7</v>
      </c>
      <c r="E129" s="122">
        <v>246066</v>
      </c>
      <c r="F129" s="123">
        <v>54.2</v>
      </c>
      <c r="G129" s="123">
        <v>1070.2</v>
      </c>
      <c r="H129" s="124">
        <f t="shared" si="21"/>
        <v>6.5</v>
      </c>
      <c r="I129" s="7" t="s">
        <v>566</v>
      </c>
      <c r="J129" s="7">
        <v>30</v>
      </c>
      <c r="K129" s="7">
        <v>5</v>
      </c>
      <c r="L129" s="124">
        <f t="shared" si="12"/>
        <v>12.700000000000003</v>
      </c>
      <c r="M129" s="51">
        <f t="shared" si="13"/>
        <v>6.5</v>
      </c>
      <c r="N129" s="45">
        <f t="shared" si="14"/>
        <v>790020.08400000003</v>
      </c>
      <c r="O129" s="45">
        <f t="shared" si="15"/>
        <v>131670.014</v>
      </c>
      <c r="P129" s="45">
        <f t="shared" si="16"/>
        <v>334441.83556000009</v>
      </c>
      <c r="Q129" s="45">
        <f t="shared" si="17"/>
        <v>171171.01819999999</v>
      </c>
      <c r="R129" s="45">
        <f t="shared" si="18"/>
        <v>1427302.9517600001</v>
      </c>
      <c r="S129" s="45">
        <f t="shared" si="19"/>
        <v>1427302.9517600001</v>
      </c>
      <c r="T129" s="46">
        <f t="shared" si="20"/>
        <v>159.94301831433376</v>
      </c>
    </row>
    <row r="130" spans="1:20" x14ac:dyDescent="0.15">
      <c r="A130" s="120" t="s">
        <v>467</v>
      </c>
      <c r="B130" s="121" t="s">
        <v>468</v>
      </c>
      <c r="C130" s="122">
        <v>916673054</v>
      </c>
      <c r="D130" s="123">
        <v>48.1</v>
      </c>
      <c r="E130" s="122">
        <v>260455</v>
      </c>
      <c r="F130" s="123">
        <v>52.7</v>
      </c>
      <c r="G130" s="123">
        <v>3519.5</v>
      </c>
      <c r="H130" s="124">
        <f t="shared" ref="H130:H161" si="22">F130-D130</f>
        <v>4.6000000000000014</v>
      </c>
      <c r="I130" s="7" t="s">
        <v>566</v>
      </c>
      <c r="J130" s="7">
        <v>30</v>
      </c>
      <c r="K130" s="7">
        <v>5</v>
      </c>
      <c r="L130" s="124">
        <f t="shared" si="12"/>
        <v>13.100000000000001</v>
      </c>
      <c r="M130" s="51">
        <f t="shared" si="13"/>
        <v>4.6000000000000014</v>
      </c>
      <c r="N130" s="45">
        <f t="shared" si="14"/>
        <v>2750019.162</v>
      </c>
      <c r="O130" s="45">
        <f t="shared" si="15"/>
        <v>458336.527</v>
      </c>
      <c r="P130" s="45">
        <f t="shared" si="16"/>
        <v>1200841.7007400002</v>
      </c>
      <c r="Q130" s="45">
        <f t="shared" si="17"/>
        <v>421669.60484000016</v>
      </c>
      <c r="R130" s="45">
        <f t="shared" si="18"/>
        <v>4830866.9945800006</v>
      </c>
      <c r="S130" s="45">
        <f t="shared" si="19"/>
        <v>4830866.9945800006</v>
      </c>
      <c r="T130" s="46">
        <f t="shared" si="20"/>
        <v>119.80951977269503</v>
      </c>
    </row>
    <row r="131" spans="1:20" x14ac:dyDescent="0.15">
      <c r="A131" s="120" t="s">
        <v>469</v>
      </c>
      <c r="B131" s="121" t="s">
        <v>470</v>
      </c>
      <c r="C131" s="122">
        <v>5635979793</v>
      </c>
      <c r="D131" s="123">
        <v>46.7</v>
      </c>
      <c r="E131" s="122">
        <v>526890</v>
      </c>
      <c r="F131" s="123">
        <v>70.8</v>
      </c>
      <c r="G131" s="123">
        <v>10696.7</v>
      </c>
      <c r="H131" s="124">
        <f t="shared" si="22"/>
        <v>24.099999999999994</v>
      </c>
      <c r="I131" s="7" t="s">
        <v>566</v>
      </c>
      <c r="J131" s="7">
        <v>30</v>
      </c>
      <c r="K131" s="7">
        <v>5</v>
      </c>
      <c r="L131" s="124">
        <f t="shared" ref="L131:L175" si="23">D131-J131-K131</f>
        <v>11.700000000000003</v>
      </c>
      <c r="M131" s="51">
        <f t="shared" ref="M131:M175" si="24">F131-D131</f>
        <v>24.099999999999994</v>
      </c>
      <c r="N131" s="45">
        <f t="shared" ref="N131:N175" si="25">C131*J131/10000</f>
        <v>16907939.379000001</v>
      </c>
      <c r="O131" s="45">
        <f t="shared" ref="O131:O175" si="26">C131*K131/10000</f>
        <v>2817989.8964999998</v>
      </c>
      <c r="P131" s="45">
        <f t="shared" ref="P131:P175" si="27">C131*L131/10000</f>
        <v>6594096.3578100018</v>
      </c>
      <c r="Q131" s="45">
        <f t="shared" ref="Q131:Q175" si="28">C131*M131/10000</f>
        <v>13582711.301129997</v>
      </c>
      <c r="R131" s="45">
        <f t="shared" ref="R131:R175" si="29">SUM(N131:Q131)</f>
        <v>39902736.934440002</v>
      </c>
      <c r="S131" s="45">
        <f t="shared" ref="S131:S175" si="30">C131*F131/10000</f>
        <v>39902736.934439994</v>
      </c>
      <c r="T131" s="46">
        <f t="shared" ref="T131:T175" si="31">Q131/G131</f>
        <v>1269.8038928950045</v>
      </c>
    </row>
    <row r="132" spans="1:20" x14ac:dyDescent="0.15">
      <c r="A132" s="120" t="s">
        <v>471</v>
      </c>
      <c r="B132" s="121" t="s">
        <v>472</v>
      </c>
      <c r="C132" s="122">
        <v>529435234</v>
      </c>
      <c r="D132" s="123">
        <v>47.8</v>
      </c>
      <c r="E132" s="122">
        <v>308997</v>
      </c>
      <c r="F132" s="123">
        <v>63.3</v>
      </c>
      <c r="G132" s="123">
        <v>1713.4</v>
      </c>
      <c r="H132" s="124">
        <f t="shared" si="22"/>
        <v>15.5</v>
      </c>
      <c r="I132" s="7" t="s">
        <v>566</v>
      </c>
      <c r="J132" s="7">
        <v>30</v>
      </c>
      <c r="K132" s="7">
        <v>5</v>
      </c>
      <c r="L132" s="124">
        <f t="shared" si="23"/>
        <v>12.799999999999997</v>
      </c>
      <c r="M132" s="51">
        <f t="shared" si="24"/>
        <v>15.5</v>
      </c>
      <c r="N132" s="45">
        <f t="shared" si="25"/>
        <v>1588305.702</v>
      </c>
      <c r="O132" s="45">
        <f t="shared" si="26"/>
        <v>264717.61700000003</v>
      </c>
      <c r="P132" s="45">
        <f t="shared" si="27"/>
        <v>677677.09951999993</v>
      </c>
      <c r="Q132" s="45">
        <f t="shared" si="28"/>
        <v>820624.61270000006</v>
      </c>
      <c r="R132" s="45">
        <f t="shared" si="29"/>
        <v>3351325.0312199998</v>
      </c>
      <c r="S132" s="45">
        <f t="shared" si="30"/>
        <v>3351325.0312199998</v>
      </c>
      <c r="T132" s="46">
        <f t="shared" si="31"/>
        <v>478.94514573362903</v>
      </c>
    </row>
    <row r="133" spans="1:20" x14ac:dyDescent="0.15">
      <c r="A133" s="120" t="s">
        <v>473</v>
      </c>
      <c r="B133" s="121" t="s">
        <v>474</v>
      </c>
      <c r="C133" s="122">
        <v>1277965811</v>
      </c>
      <c r="D133" s="123">
        <v>48.1</v>
      </c>
      <c r="E133" s="122">
        <v>354951</v>
      </c>
      <c r="F133" s="123">
        <v>91.2</v>
      </c>
      <c r="G133" s="123">
        <v>3600.4</v>
      </c>
      <c r="H133" s="124">
        <f t="shared" si="22"/>
        <v>43.1</v>
      </c>
      <c r="I133" s="7" t="s">
        <v>566</v>
      </c>
      <c r="J133" s="7">
        <v>30</v>
      </c>
      <c r="K133" s="7">
        <v>5</v>
      </c>
      <c r="L133" s="124">
        <f t="shared" si="23"/>
        <v>13.100000000000001</v>
      </c>
      <c r="M133" s="51">
        <f t="shared" si="24"/>
        <v>43.1</v>
      </c>
      <c r="N133" s="45">
        <f t="shared" si="25"/>
        <v>3833897.4330000002</v>
      </c>
      <c r="O133" s="45">
        <f t="shared" si="26"/>
        <v>638982.90549999999</v>
      </c>
      <c r="P133" s="45">
        <f t="shared" si="27"/>
        <v>1674135.2124100002</v>
      </c>
      <c r="Q133" s="45">
        <f t="shared" si="28"/>
        <v>5508032.6454099994</v>
      </c>
      <c r="R133" s="45">
        <f t="shared" si="29"/>
        <v>11655048.196320001</v>
      </c>
      <c r="S133" s="45">
        <f t="shared" si="30"/>
        <v>11655048.196319999</v>
      </c>
      <c r="T133" s="46">
        <f t="shared" si="31"/>
        <v>1529.8390860487721</v>
      </c>
    </row>
    <row r="134" spans="1:20" x14ac:dyDescent="0.15">
      <c r="A134" s="120" t="s">
        <v>475</v>
      </c>
      <c r="B134" s="121" t="s">
        <v>476</v>
      </c>
      <c r="C134" s="122">
        <v>107324593</v>
      </c>
      <c r="D134" s="123">
        <v>48.9</v>
      </c>
      <c r="E134" s="122">
        <v>150041</v>
      </c>
      <c r="F134" s="123">
        <v>58</v>
      </c>
      <c r="G134" s="123">
        <v>715.3</v>
      </c>
      <c r="H134" s="124">
        <f t="shared" si="22"/>
        <v>9.1000000000000014</v>
      </c>
      <c r="I134" s="7" t="s">
        <v>566</v>
      </c>
      <c r="J134" s="7">
        <v>30</v>
      </c>
      <c r="K134" s="7">
        <v>5</v>
      </c>
      <c r="L134" s="124">
        <f t="shared" si="23"/>
        <v>13.899999999999999</v>
      </c>
      <c r="M134" s="51">
        <f t="shared" si="24"/>
        <v>9.1000000000000014</v>
      </c>
      <c r="N134" s="45">
        <f t="shared" si="25"/>
        <v>321973.77899999998</v>
      </c>
      <c r="O134" s="45">
        <f t="shared" si="26"/>
        <v>53662.296499999997</v>
      </c>
      <c r="P134" s="45">
        <f t="shared" si="27"/>
        <v>149181.18426999997</v>
      </c>
      <c r="Q134" s="45">
        <f t="shared" si="28"/>
        <v>97665.379630000025</v>
      </c>
      <c r="R134" s="45">
        <f t="shared" si="29"/>
        <v>622482.63939999987</v>
      </c>
      <c r="S134" s="45">
        <f t="shared" si="30"/>
        <v>622482.63939999999</v>
      </c>
      <c r="T134" s="46">
        <f t="shared" si="31"/>
        <v>136.53764802180908</v>
      </c>
    </row>
    <row r="135" spans="1:20" x14ac:dyDescent="0.15">
      <c r="A135" s="120" t="s">
        <v>477</v>
      </c>
      <c r="B135" s="121" t="s">
        <v>478</v>
      </c>
      <c r="C135" s="122">
        <v>973242369</v>
      </c>
      <c r="D135" s="123">
        <v>47.4</v>
      </c>
      <c r="E135" s="122">
        <v>373433</v>
      </c>
      <c r="F135" s="123">
        <v>81.5</v>
      </c>
      <c r="G135" s="123">
        <v>2606.1999999999998</v>
      </c>
      <c r="H135" s="124">
        <f t="shared" si="22"/>
        <v>34.1</v>
      </c>
      <c r="I135" s="7" t="s">
        <v>566</v>
      </c>
      <c r="J135" s="7">
        <v>30</v>
      </c>
      <c r="K135" s="7">
        <v>5</v>
      </c>
      <c r="L135" s="124">
        <f t="shared" si="23"/>
        <v>12.399999999999999</v>
      </c>
      <c r="M135" s="51">
        <f t="shared" si="24"/>
        <v>34.1</v>
      </c>
      <c r="N135" s="45">
        <f t="shared" si="25"/>
        <v>2919727.1069999998</v>
      </c>
      <c r="O135" s="45">
        <f t="shared" si="26"/>
        <v>486621.18449999997</v>
      </c>
      <c r="P135" s="45">
        <f t="shared" si="27"/>
        <v>1206820.5375599999</v>
      </c>
      <c r="Q135" s="45">
        <f t="shared" si="28"/>
        <v>3318756.47829</v>
      </c>
      <c r="R135" s="45">
        <f t="shared" si="29"/>
        <v>7931925.3073499994</v>
      </c>
      <c r="S135" s="45">
        <f t="shared" si="30"/>
        <v>7931925.3073500004</v>
      </c>
      <c r="T135" s="46">
        <f t="shared" si="31"/>
        <v>1273.4082105325763</v>
      </c>
    </row>
    <row r="136" spans="1:20" x14ac:dyDescent="0.15">
      <c r="A136" s="120" t="s">
        <v>479</v>
      </c>
      <c r="B136" s="121" t="s">
        <v>480</v>
      </c>
      <c r="C136" s="122">
        <v>252384097</v>
      </c>
      <c r="D136" s="123">
        <v>46.5</v>
      </c>
      <c r="E136" s="122">
        <v>358297</v>
      </c>
      <c r="F136" s="123">
        <v>95.3</v>
      </c>
      <c r="G136" s="123">
        <v>704.4</v>
      </c>
      <c r="H136" s="124">
        <f t="shared" si="22"/>
        <v>48.8</v>
      </c>
      <c r="I136" s="7" t="s">
        <v>566</v>
      </c>
      <c r="J136" s="7">
        <v>30</v>
      </c>
      <c r="K136" s="7">
        <v>5</v>
      </c>
      <c r="L136" s="124">
        <f t="shared" si="23"/>
        <v>11.5</v>
      </c>
      <c r="M136" s="51">
        <f t="shared" si="24"/>
        <v>48.8</v>
      </c>
      <c r="N136" s="45">
        <f t="shared" si="25"/>
        <v>757152.29099999997</v>
      </c>
      <c r="O136" s="45">
        <f t="shared" si="26"/>
        <v>126192.0485</v>
      </c>
      <c r="P136" s="45">
        <f t="shared" si="27"/>
        <v>290241.71155000001</v>
      </c>
      <c r="Q136" s="45">
        <f t="shared" si="28"/>
        <v>1231634.3933599999</v>
      </c>
      <c r="R136" s="45">
        <f t="shared" si="29"/>
        <v>2405220.44441</v>
      </c>
      <c r="S136" s="45">
        <f t="shared" si="30"/>
        <v>2405220.44441</v>
      </c>
      <c r="T136" s="46">
        <f t="shared" si="31"/>
        <v>1748.4872137421919</v>
      </c>
    </row>
    <row r="137" spans="1:20" x14ac:dyDescent="0.15">
      <c r="A137" s="120" t="s">
        <v>481</v>
      </c>
      <c r="B137" s="121" t="s">
        <v>482</v>
      </c>
      <c r="C137" s="122">
        <v>207467823</v>
      </c>
      <c r="D137" s="123">
        <v>46.8</v>
      </c>
      <c r="E137" s="122">
        <v>312687</v>
      </c>
      <c r="F137" s="123">
        <v>73.599999999999994</v>
      </c>
      <c r="G137" s="123">
        <v>663.5</v>
      </c>
      <c r="H137" s="124">
        <f t="shared" si="22"/>
        <v>26.799999999999997</v>
      </c>
      <c r="I137" s="7" t="s">
        <v>566</v>
      </c>
      <c r="J137" s="7">
        <v>30</v>
      </c>
      <c r="K137" s="7">
        <v>5</v>
      </c>
      <c r="L137" s="124">
        <f t="shared" si="23"/>
        <v>11.799999999999997</v>
      </c>
      <c r="M137" s="51">
        <f t="shared" si="24"/>
        <v>26.799999999999997</v>
      </c>
      <c r="N137" s="45">
        <f t="shared" si="25"/>
        <v>622403.46900000004</v>
      </c>
      <c r="O137" s="45">
        <f t="shared" si="26"/>
        <v>103733.9115</v>
      </c>
      <c r="P137" s="45">
        <f t="shared" si="27"/>
        <v>244812.03113999995</v>
      </c>
      <c r="Q137" s="45">
        <f t="shared" si="28"/>
        <v>556013.76564</v>
      </c>
      <c r="R137" s="45">
        <f t="shared" si="29"/>
        <v>1526963.1772799999</v>
      </c>
      <c r="S137" s="45">
        <f t="shared" si="30"/>
        <v>1526963.1772799999</v>
      </c>
      <c r="T137" s="46">
        <f t="shared" si="31"/>
        <v>838.00115394122076</v>
      </c>
    </row>
    <row r="138" spans="1:20" x14ac:dyDescent="0.15">
      <c r="A138" s="120" t="s">
        <v>483</v>
      </c>
      <c r="B138" s="121" t="s">
        <v>484</v>
      </c>
      <c r="C138" s="122">
        <v>698693460</v>
      </c>
      <c r="D138" s="123">
        <v>47.8</v>
      </c>
      <c r="E138" s="122">
        <v>272991</v>
      </c>
      <c r="F138" s="123">
        <v>60.9</v>
      </c>
      <c r="G138" s="123">
        <v>2559.4</v>
      </c>
      <c r="H138" s="124">
        <f t="shared" si="22"/>
        <v>13.100000000000001</v>
      </c>
      <c r="I138" s="7" t="s">
        <v>566</v>
      </c>
      <c r="J138" s="7">
        <v>30</v>
      </c>
      <c r="K138" s="7">
        <v>5</v>
      </c>
      <c r="L138" s="124">
        <f t="shared" si="23"/>
        <v>12.799999999999997</v>
      </c>
      <c r="M138" s="51">
        <f t="shared" si="24"/>
        <v>13.100000000000001</v>
      </c>
      <c r="N138" s="45">
        <f t="shared" si="25"/>
        <v>2096080.38</v>
      </c>
      <c r="O138" s="45">
        <f t="shared" si="26"/>
        <v>349346.73</v>
      </c>
      <c r="P138" s="45">
        <f t="shared" si="27"/>
        <v>894327.62879999983</v>
      </c>
      <c r="Q138" s="45">
        <f t="shared" si="28"/>
        <v>915288.43260000017</v>
      </c>
      <c r="R138" s="45">
        <f t="shared" si="29"/>
        <v>4255043.1713999994</v>
      </c>
      <c r="S138" s="45">
        <f t="shared" si="30"/>
        <v>4255043.1714000003</v>
      </c>
      <c r="T138" s="46">
        <f t="shared" si="31"/>
        <v>357.61836078768465</v>
      </c>
    </row>
    <row r="139" spans="1:20" x14ac:dyDescent="0.15">
      <c r="A139" s="120" t="s">
        <v>485</v>
      </c>
      <c r="B139" s="121" t="s">
        <v>486</v>
      </c>
      <c r="C139" s="122">
        <v>1370903229</v>
      </c>
      <c r="D139" s="123">
        <v>49</v>
      </c>
      <c r="E139" s="122">
        <v>357817</v>
      </c>
      <c r="F139" s="123">
        <v>51.2</v>
      </c>
      <c r="G139" s="123">
        <v>3831.3</v>
      </c>
      <c r="H139" s="124">
        <f t="shared" si="22"/>
        <v>2.2000000000000028</v>
      </c>
      <c r="I139" s="7" t="s">
        <v>566</v>
      </c>
      <c r="J139" s="7">
        <v>30</v>
      </c>
      <c r="K139" s="7">
        <v>5</v>
      </c>
      <c r="L139" s="124">
        <f t="shared" si="23"/>
        <v>14</v>
      </c>
      <c r="M139" s="51">
        <f t="shared" si="24"/>
        <v>2.2000000000000028</v>
      </c>
      <c r="N139" s="45">
        <f t="shared" si="25"/>
        <v>4112709.6869999999</v>
      </c>
      <c r="O139" s="45">
        <f t="shared" si="26"/>
        <v>685451.61450000003</v>
      </c>
      <c r="P139" s="45">
        <f t="shared" si="27"/>
        <v>1919264.5205999999</v>
      </c>
      <c r="Q139" s="45">
        <f t="shared" si="28"/>
        <v>301598.71038000041</v>
      </c>
      <c r="R139" s="45">
        <f t="shared" si="29"/>
        <v>7019024.5324800005</v>
      </c>
      <c r="S139" s="45">
        <f t="shared" si="30"/>
        <v>7019024.5324800005</v>
      </c>
      <c r="T139" s="46">
        <f t="shared" si="31"/>
        <v>78.719680103359281</v>
      </c>
    </row>
    <row r="140" spans="1:20" x14ac:dyDescent="0.15">
      <c r="A140" s="120" t="s">
        <v>487</v>
      </c>
      <c r="B140" s="121" t="s">
        <v>488</v>
      </c>
      <c r="C140" s="122">
        <v>3184068383</v>
      </c>
      <c r="D140" s="123">
        <v>47.6</v>
      </c>
      <c r="E140" s="122">
        <v>363159</v>
      </c>
      <c r="F140" s="123">
        <v>64</v>
      </c>
      <c r="G140" s="123">
        <v>8767.7000000000007</v>
      </c>
      <c r="H140" s="124">
        <f t="shared" si="22"/>
        <v>16.399999999999999</v>
      </c>
      <c r="I140" s="7" t="s">
        <v>566</v>
      </c>
      <c r="J140" s="7">
        <v>30</v>
      </c>
      <c r="K140" s="7">
        <v>5</v>
      </c>
      <c r="L140" s="124">
        <f t="shared" si="23"/>
        <v>12.600000000000001</v>
      </c>
      <c r="M140" s="51">
        <f t="shared" si="24"/>
        <v>16.399999999999999</v>
      </c>
      <c r="N140" s="45">
        <f t="shared" si="25"/>
        <v>9552205.1490000002</v>
      </c>
      <c r="O140" s="45">
        <f t="shared" si="26"/>
        <v>1592034.1915</v>
      </c>
      <c r="P140" s="45">
        <f t="shared" si="27"/>
        <v>4011926.1625800002</v>
      </c>
      <c r="Q140" s="45">
        <f t="shared" si="28"/>
        <v>5221872.14812</v>
      </c>
      <c r="R140" s="45">
        <f t="shared" si="29"/>
        <v>20378037.6512</v>
      </c>
      <c r="S140" s="45">
        <f t="shared" si="30"/>
        <v>20378037.6512</v>
      </c>
      <c r="T140" s="46">
        <f t="shared" si="31"/>
        <v>595.58061385768212</v>
      </c>
    </row>
    <row r="141" spans="1:20" x14ac:dyDescent="0.15">
      <c r="A141" s="120" t="s">
        <v>489</v>
      </c>
      <c r="B141" s="121" t="s">
        <v>490</v>
      </c>
      <c r="C141" s="122">
        <v>497910809</v>
      </c>
      <c r="D141" s="123">
        <v>46.4</v>
      </c>
      <c r="E141" s="122">
        <v>441254</v>
      </c>
      <c r="F141" s="123">
        <v>76.900000000000006</v>
      </c>
      <c r="G141" s="123">
        <v>1128.4000000000001</v>
      </c>
      <c r="H141" s="124">
        <f t="shared" si="22"/>
        <v>30.500000000000007</v>
      </c>
      <c r="I141" s="7" t="s">
        <v>566</v>
      </c>
      <c r="J141" s="7">
        <v>30</v>
      </c>
      <c r="K141" s="7">
        <v>5</v>
      </c>
      <c r="L141" s="124">
        <f t="shared" si="23"/>
        <v>11.399999999999999</v>
      </c>
      <c r="M141" s="51">
        <f t="shared" si="24"/>
        <v>30.500000000000007</v>
      </c>
      <c r="N141" s="45">
        <f t="shared" si="25"/>
        <v>1493732.4269999999</v>
      </c>
      <c r="O141" s="45">
        <f t="shared" si="26"/>
        <v>248955.4045</v>
      </c>
      <c r="P141" s="45">
        <f t="shared" si="27"/>
        <v>567618.32225999993</v>
      </c>
      <c r="Q141" s="45">
        <f t="shared" si="28"/>
        <v>1518627.9674500003</v>
      </c>
      <c r="R141" s="45">
        <f t="shared" si="29"/>
        <v>3828934.12121</v>
      </c>
      <c r="S141" s="45">
        <f t="shared" si="30"/>
        <v>3828934.1212100005</v>
      </c>
      <c r="T141" s="46">
        <f t="shared" si="31"/>
        <v>1345.8241469780221</v>
      </c>
    </row>
    <row r="142" spans="1:20" x14ac:dyDescent="0.15">
      <c r="A142" s="120" t="s">
        <v>491</v>
      </c>
      <c r="B142" s="121" t="s">
        <v>492</v>
      </c>
      <c r="C142" s="122">
        <v>58776472</v>
      </c>
      <c r="D142" s="123">
        <v>46.8</v>
      </c>
      <c r="E142" s="122">
        <v>115633</v>
      </c>
      <c r="F142" s="123">
        <v>72.5</v>
      </c>
      <c r="G142" s="123">
        <v>508.3</v>
      </c>
      <c r="H142" s="124">
        <f t="shared" si="22"/>
        <v>25.700000000000003</v>
      </c>
      <c r="I142" s="7" t="s">
        <v>566</v>
      </c>
      <c r="J142" s="7">
        <v>30</v>
      </c>
      <c r="K142" s="7">
        <v>5</v>
      </c>
      <c r="L142" s="124">
        <f t="shared" si="23"/>
        <v>11.799999999999997</v>
      </c>
      <c r="M142" s="51">
        <f t="shared" si="24"/>
        <v>25.700000000000003</v>
      </c>
      <c r="N142" s="45">
        <f t="shared" si="25"/>
        <v>176329.416</v>
      </c>
      <c r="O142" s="45">
        <f t="shared" si="26"/>
        <v>29388.236000000001</v>
      </c>
      <c r="P142" s="45">
        <f t="shared" si="27"/>
        <v>69356.23695999998</v>
      </c>
      <c r="Q142" s="45">
        <f t="shared" si="28"/>
        <v>151055.53304000001</v>
      </c>
      <c r="R142" s="45">
        <f t="shared" si="29"/>
        <v>426129.42200000002</v>
      </c>
      <c r="S142" s="45">
        <f t="shared" si="30"/>
        <v>426129.42200000002</v>
      </c>
      <c r="T142" s="46">
        <f t="shared" si="31"/>
        <v>297.17791272870352</v>
      </c>
    </row>
    <row r="143" spans="1:20" x14ac:dyDescent="0.15">
      <c r="A143" s="120" t="s">
        <v>493</v>
      </c>
      <c r="B143" s="121" t="s">
        <v>494</v>
      </c>
      <c r="C143" s="122">
        <v>472512408</v>
      </c>
      <c r="D143" s="123">
        <v>47.8</v>
      </c>
      <c r="E143" s="122">
        <v>210717</v>
      </c>
      <c r="F143" s="123">
        <v>51.2</v>
      </c>
      <c r="G143" s="123">
        <v>2242.4</v>
      </c>
      <c r="H143" s="124">
        <f t="shared" si="22"/>
        <v>3.4000000000000057</v>
      </c>
      <c r="I143" s="7" t="s">
        <v>566</v>
      </c>
      <c r="J143" s="7">
        <v>30</v>
      </c>
      <c r="K143" s="7">
        <v>5</v>
      </c>
      <c r="L143" s="124">
        <f t="shared" si="23"/>
        <v>12.799999999999997</v>
      </c>
      <c r="M143" s="51">
        <f t="shared" si="24"/>
        <v>3.4000000000000057</v>
      </c>
      <c r="N143" s="45">
        <f t="shared" si="25"/>
        <v>1417537.2239999999</v>
      </c>
      <c r="O143" s="45">
        <f t="shared" si="26"/>
        <v>236256.204</v>
      </c>
      <c r="P143" s="45">
        <f t="shared" si="27"/>
        <v>604815.88223999983</v>
      </c>
      <c r="Q143" s="45">
        <f t="shared" si="28"/>
        <v>160654.21872000027</v>
      </c>
      <c r="R143" s="45">
        <f t="shared" si="29"/>
        <v>2419263.5289599998</v>
      </c>
      <c r="S143" s="45">
        <f t="shared" si="30"/>
        <v>2419263.5289600003</v>
      </c>
      <c r="T143" s="46">
        <f t="shared" si="31"/>
        <v>71.643872065644075</v>
      </c>
    </row>
    <row r="144" spans="1:20" x14ac:dyDescent="0.15">
      <c r="A144" s="120" t="s">
        <v>495</v>
      </c>
      <c r="B144" s="121" t="s">
        <v>496</v>
      </c>
      <c r="C144" s="122">
        <v>2791917049</v>
      </c>
      <c r="D144" s="123">
        <v>47.6</v>
      </c>
      <c r="E144" s="122">
        <v>389796</v>
      </c>
      <c r="F144" s="123">
        <v>55.1</v>
      </c>
      <c r="G144" s="123">
        <v>7162.5</v>
      </c>
      <c r="H144" s="124">
        <f t="shared" si="22"/>
        <v>7.5</v>
      </c>
      <c r="I144" s="7" t="s">
        <v>566</v>
      </c>
      <c r="J144" s="7">
        <v>30</v>
      </c>
      <c r="K144" s="7">
        <v>5</v>
      </c>
      <c r="L144" s="124">
        <f t="shared" si="23"/>
        <v>12.600000000000001</v>
      </c>
      <c r="M144" s="51">
        <f t="shared" si="24"/>
        <v>7.5</v>
      </c>
      <c r="N144" s="45">
        <f t="shared" si="25"/>
        <v>8375751.1469999999</v>
      </c>
      <c r="O144" s="45">
        <f t="shared" si="26"/>
        <v>1395958.5245000001</v>
      </c>
      <c r="P144" s="45">
        <f t="shared" si="27"/>
        <v>3517815.4817400002</v>
      </c>
      <c r="Q144" s="45">
        <f t="shared" si="28"/>
        <v>2093937.78675</v>
      </c>
      <c r="R144" s="45">
        <f t="shared" si="29"/>
        <v>15383462.939989999</v>
      </c>
      <c r="S144" s="45">
        <f t="shared" si="30"/>
        <v>15383462.939989999</v>
      </c>
      <c r="T144" s="46">
        <f t="shared" si="31"/>
        <v>292.347334973822</v>
      </c>
    </row>
    <row r="145" spans="1:20" x14ac:dyDescent="0.15">
      <c r="A145" s="120" t="s">
        <v>497</v>
      </c>
      <c r="B145" s="121" t="s">
        <v>498</v>
      </c>
      <c r="C145" s="122">
        <v>159318803</v>
      </c>
      <c r="D145" s="123">
        <v>46.5</v>
      </c>
      <c r="E145" s="122">
        <v>169110</v>
      </c>
      <c r="F145" s="123">
        <v>88.7</v>
      </c>
      <c r="G145" s="123">
        <v>942.1</v>
      </c>
      <c r="H145" s="124">
        <f t="shared" si="22"/>
        <v>42.2</v>
      </c>
      <c r="I145" s="7" t="s">
        <v>566</v>
      </c>
      <c r="J145" s="7">
        <v>30</v>
      </c>
      <c r="K145" s="7">
        <v>5</v>
      </c>
      <c r="L145" s="124">
        <f t="shared" si="23"/>
        <v>11.5</v>
      </c>
      <c r="M145" s="51">
        <f t="shared" si="24"/>
        <v>42.2</v>
      </c>
      <c r="N145" s="45">
        <f t="shared" si="25"/>
        <v>477956.40899999999</v>
      </c>
      <c r="O145" s="45">
        <f t="shared" si="26"/>
        <v>79659.401500000007</v>
      </c>
      <c r="P145" s="45">
        <f t="shared" si="27"/>
        <v>183216.62345000001</v>
      </c>
      <c r="Q145" s="45">
        <f t="shared" si="28"/>
        <v>672325.34866000002</v>
      </c>
      <c r="R145" s="45">
        <f t="shared" si="29"/>
        <v>1413157.7826100001</v>
      </c>
      <c r="S145" s="45">
        <f t="shared" si="30"/>
        <v>1413157.7826100001</v>
      </c>
      <c r="T145" s="46">
        <f t="shared" si="31"/>
        <v>713.6454183844603</v>
      </c>
    </row>
    <row r="146" spans="1:20" x14ac:dyDescent="0.15">
      <c r="A146" s="120" t="s">
        <v>499</v>
      </c>
      <c r="B146" s="121" t="s">
        <v>500</v>
      </c>
      <c r="C146" s="122">
        <v>75703714</v>
      </c>
      <c r="D146" s="123">
        <v>48.1</v>
      </c>
      <c r="E146" s="122">
        <v>220968</v>
      </c>
      <c r="F146" s="123">
        <v>57.9</v>
      </c>
      <c r="G146" s="123">
        <v>342.6</v>
      </c>
      <c r="H146" s="124">
        <f t="shared" si="22"/>
        <v>9.7999999999999972</v>
      </c>
      <c r="I146" s="7" t="s">
        <v>566</v>
      </c>
      <c r="J146" s="7">
        <v>30</v>
      </c>
      <c r="K146" s="7">
        <v>5</v>
      </c>
      <c r="L146" s="124">
        <f t="shared" si="23"/>
        <v>13.100000000000001</v>
      </c>
      <c r="M146" s="51">
        <f t="shared" si="24"/>
        <v>9.7999999999999972</v>
      </c>
      <c r="N146" s="45">
        <f t="shared" si="25"/>
        <v>227111.14199999999</v>
      </c>
      <c r="O146" s="45">
        <f t="shared" si="26"/>
        <v>37851.857000000004</v>
      </c>
      <c r="P146" s="45">
        <f t="shared" si="27"/>
        <v>99171.865340000004</v>
      </c>
      <c r="Q146" s="45">
        <f t="shared" si="28"/>
        <v>74189.639719999977</v>
      </c>
      <c r="R146" s="45">
        <f t="shared" si="29"/>
        <v>438324.50406000001</v>
      </c>
      <c r="S146" s="45">
        <f t="shared" si="30"/>
        <v>438324.50405999995</v>
      </c>
      <c r="T146" s="46">
        <f t="shared" si="31"/>
        <v>216.54886082895496</v>
      </c>
    </row>
    <row r="147" spans="1:20" x14ac:dyDescent="0.15">
      <c r="A147" s="120" t="s">
        <v>501</v>
      </c>
      <c r="B147" s="121" t="s">
        <v>502</v>
      </c>
      <c r="C147" s="122">
        <v>466283752</v>
      </c>
      <c r="D147" s="123">
        <v>48.1</v>
      </c>
      <c r="E147" s="122">
        <v>175493</v>
      </c>
      <c r="F147" s="123">
        <v>57.6</v>
      </c>
      <c r="G147" s="123">
        <v>2657</v>
      </c>
      <c r="H147" s="124">
        <f t="shared" si="22"/>
        <v>9.5</v>
      </c>
      <c r="I147" s="7" t="s">
        <v>566</v>
      </c>
      <c r="J147" s="7">
        <v>30</v>
      </c>
      <c r="K147" s="7">
        <v>5</v>
      </c>
      <c r="L147" s="124">
        <f t="shared" si="23"/>
        <v>13.100000000000001</v>
      </c>
      <c r="M147" s="51">
        <f t="shared" si="24"/>
        <v>9.5</v>
      </c>
      <c r="N147" s="45">
        <f t="shared" si="25"/>
        <v>1398851.2560000001</v>
      </c>
      <c r="O147" s="45">
        <f t="shared" si="26"/>
        <v>233141.87599999999</v>
      </c>
      <c r="P147" s="45">
        <f t="shared" si="27"/>
        <v>610831.71512000007</v>
      </c>
      <c r="Q147" s="45">
        <f t="shared" si="28"/>
        <v>442969.56439999997</v>
      </c>
      <c r="R147" s="45">
        <f t="shared" si="29"/>
        <v>2685794.4115200001</v>
      </c>
      <c r="S147" s="45">
        <f t="shared" si="30"/>
        <v>2685794.4115200001</v>
      </c>
      <c r="T147" s="46">
        <f t="shared" si="31"/>
        <v>166.71793917952576</v>
      </c>
    </row>
    <row r="148" spans="1:20" x14ac:dyDescent="0.15">
      <c r="A148" s="120" t="s">
        <v>503</v>
      </c>
      <c r="B148" s="121" t="s">
        <v>504</v>
      </c>
      <c r="C148" s="122">
        <v>1013255477</v>
      </c>
      <c r="D148" s="123">
        <v>47.9</v>
      </c>
      <c r="E148" s="122">
        <v>358383</v>
      </c>
      <c r="F148" s="123">
        <v>60.2</v>
      </c>
      <c r="G148" s="123">
        <v>2827.3</v>
      </c>
      <c r="H148" s="124">
        <f t="shared" si="22"/>
        <v>12.300000000000004</v>
      </c>
      <c r="I148" s="7" t="s">
        <v>566</v>
      </c>
      <c r="J148" s="7">
        <v>30</v>
      </c>
      <c r="K148" s="7">
        <v>5</v>
      </c>
      <c r="L148" s="124">
        <f t="shared" si="23"/>
        <v>12.899999999999999</v>
      </c>
      <c r="M148" s="51">
        <f t="shared" si="24"/>
        <v>12.300000000000004</v>
      </c>
      <c r="N148" s="45">
        <f t="shared" si="25"/>
        <v>3039766.4309999999</v>
      </c>
      <c r="O148" s="45">
        <f t="shared" si="26"/>
        <v>506627.73849999998</v>
      </c>
      <c r="P148" s="45">
        <f t="shared" si="27"/>
        <v>1307099.5653299999</v>
      </c>
      <c r="Q148" s="45">
        <f t="shared" si="28"/>
        <v>1246304.2367100003</v>
      </c>
      <c r="R148" s="45">
        <f t="shared" si="29"/>
        <v>6099797.9715400003</v>
      </c>
      <c r="S148" s="45">
        <f t="shared" si="30"/>
        <v>6099797.9715400003</v>
      </c>
      <c r="T148" s="46">
        <f t="shared" si="31"/>
        <v>440.81075114420128</v>
      </c>
    </row>
    <row r="149" spans="1:20" x14ac:dyDescent="0.15">
      <c r="A149" s="120" t="s">
        <v>505</v>
      </c>
      <c r="B149" s="121" t="s">
        <v>506</v>
      </c>
      <c r="C149" s="122">
        <v>911678557</v>
      </c>
      <c r="D149" s="123">
        <v>48.5</v>
      </c>
      <c r="E149" s="122">
        <v>350767</v>
      </c>
      <c r="F149" s="123">
        <v>57.8</v>
      </c>
      <c r="G149" s="123">
        <v>2599.1</v>
      </c>
      <c r="H149" s="124">
        <f t="shared" si="22"/>
        <v>9.2999999999999972</v>
      </c>
      <c r="I149" s="7" t="s">
        <v>566</v>
      </c>
      <c r="J149" s="7">
        <v>30</v>
      </c>
      <c r="K149" s="7">
        <v>5</v>
      </c>
      <c r="L149" s="124">
        <f t="shared" si="23"/>
        <v>13.5</v>
      </c>
      <c r="M149" s="51">
        <f t="shared" si="24"/>
        <v>9.2999999999999972</v>
      </c>
      <c r="N149" s="45">
        <f t="shared" si="25"/>
        <v>2735035.6710000001</v>
      </c>
      <c r="O149" s="45">
        <f t="shared" si="26"/>
        <v>455839.27850000001</v>
      </c>
      <c r="P149" s="45">
        <f t="shared" si="27"/>
        <v>1230766.05195</v>
      </c>
      <c r="Q149" s="45">
        <f t="shared" si="28"/>
        <v>847861.0580099998</v>
      </c>
      <c r="R149" s="45">
        <f t="shared" si="29"/>
        <v>5269502.0594600001</v>
      </c>
      <c r="S149" s="45">
        <f t="shared" si="30"/>
        <v>5269502.0594600001</v>
      </c>
      <c r="T149" s="46">
        <f t="shared" si="31"/>
        <v>326.21332692470463</v>
      </c>
    </row>
    <row r="150" spans="1:20" x14ac:dyDescent="0.15">
      <c r="A150" s="120" t="s">
        <v>507</v>
      </c>
      <c r="B150" s="121" t="s">
        <v>508</v>
      </c>
      <c r="C150" s="122">
        <v>731480821</v>
      </c>
      <c r="D150" s="123">
        <v>46.5</v>
      </c>
      <c r="E150" s="122">
        <v>362101</v>
      </c>
      <c r="F150" s="123">
        <v>65.400000000000006</v>
      </c>
      <c r="G150" s="123">
        <v>2020.1</v>
      </c>
      <c r="H150" s="124">
        <f t="shared" si="22"/>
        <v>18.900000000000006</v>
      </c>
      <c r="I150" s="7" t="s">
        <v>566</v>
      </c>
      <c r="J150" s="7">
        <v>30</v>
      </c>
      <c r="K150" s="7">
        <v>5</v>
      </c>
      <c r="L150" s="124">
        <f t="shared" si="23"/>
        <v>11.5</v>
      </c>
      <c r="M150" s="51">
        <f t="shared" si="24"/>
        <v>18.900000000000006</v>
      </c>
      <c r="N150" s="45">
        <f t="shared" si="25"/>
        <v>2194442.463</v>
      </c>
      <c r="O150" s="45">
        <f t="shared" si="26"/>
        <v>365740.4105</v>
      </c>
      <c r="P150" s="45">
        <f t="shared" si="27"/>
        <v>841202.94415</v>
      </c>
      <c r="Q150" s="45">
        <f t="shared" si="28"/>
        <v>1382498.7516900003</v>
      </c>
      <c r="R150" s="45">
        <f t="shared" si="29"/>
        <v>4783884.5693399999</v>
      </c>
      <c r="S150" s="45">
        <f t="shared" si="30"/>
        <v>4783884.5693399999</v>
      </c>
      <c r="T150" s="46">
        <f t="shared" si="31"/>
        <v>684.37144284441376</v>
      </c>
    </row>
    <row r="151" spans="1:20" x14ac:dyDescent="0.15">
      <c r="A151" s="120" t="s">
        <v>509</v>
      </c>
      <c r="B151" s="121" t="s">
        <v>510</v>
      </c>
      <c r="C151" s="122">
        <v>267970221</v>
      </c>
      <c r="D151" s="123">
        <v>47.6</v>
      </c>
      <c r="E151" s="122">
        <v>270458</v>
      </c>
      <c r="F151" s="123">
        <v>79.5</v>
      </c>
      <c r="G151" s="123">
        <v>990.8</v>
      </c>
      <c r="H151" s="124">
        <f t="shared" si="22"/>
        <v>31.9</v>
      </c>
      <c r="I151" s="7" t="s">
        <v>566</v>
      </c>
      <c r="J151" s="7">
        <v>30</v>
      </c>
      <c r="K151" s="7">
        <v>5</v>
      </c>
      <c r="L151" s="124">
        <f t="shared" si="23"/>
        <v>12.600000000000001</v>
      </c>
      <c r="M151" s="51">
        <f t="shared" si="24"/>
        <v>31.9</v>
      </c>
      <c r="N151" s="45">
        <f t="shared" si="25"/>
        <v>803910.66299999994</v>
      </c>
      <c r="O151" s="45">
        <f t="shared" si="26"/>
        <v>133985.11050000001</v>
      </c>
      <c r="P151" s="45">
        <f t="shared" si="27"/>
        <v>337642.47846000001</v>
      </c>
      <c r="Q151" s="45">
        <f t="shared" si="28"/>
        <v>854825.00498999993</v>
      </c>
      <c r="R151" s="45">
        <f t="shared" si="29"/>
        <v>2130363.2569499998</v>
      </c>
      <c r="S151" s="45">
        <f t="shared" si="30"/>
        <v>2130363.2569499998</v>
      </c>
      <c r="T151" s="46">
        <f t="shared" si="31"/>
        <v>862.76241924707301</v>
      </c>
    </row>
    <row r="152" spans="1:20" x14ac:dyDescent="0.15">
      <c r="A152" s="120" t="s">
        <v>511</v>
      </c>
      <c r="B152" s="121" t="s">
        <v>512</v>
      </c>
      <c r="C152" s="122">
        <v>86855001</v>
      </c>
      <c r="D152" s="123">
        <v>46.9</v>
      </c>
      <c r="E152" s="122">
        <v>209441</v>
      </c>
      <c r="F152" s="123">
        <v>57.1</v>
      </c>
      <c r="G152" s="123">
        <v>414.7</v>
      </c>
      <c r="H152" s="124">
        <f t="shared" si="22"/>
        <v>10.200000000000003</v>
      </c>
      <c r="I152" s="7" t="s">
        <v>566</v>
      </c>
      <c r="J152" s="7">
        <v>30</v>
      </c>
      <c r="K152" s="7">
        <v>5</v>
      </c>
      <c r="L152" s="124">
        <f t="shared" si="23"/>
        <v>11.899999999999999</v>
      </c>
      <c r="M152" s="51">
        <f t="shared" si="24"/>
        <v>10.200000000000003</v>
      </c>
      <c r="N152" s="45">
        <f t="shared" si="25"/>
        <v>260565.003</v>
      </c>
      <c r="O152" s="45">
        <f t="shared" si="26"/>
        <v>43427.500500000002</v>
      </c>
      <c r="P152" s="45">
        <f t="shared" si="27"/>
        <v>103357.45118999999</v>
      </c>
      <c r="Q152" s="45">
        <f t="shared" si="28"/>
        <v>88592.101020000031</v>
      </c>
      <c r="R152" s="45">
        <f t="shared" si="29"/>
        <v>495942.05570999999</v>
      </c>
      <c r="S152" s="45">
        <f t="shared" si="30"/>
        <v>495942.05571000004</v>
      </c>
      <c r="T152" s="46">
        <f t="shared" si="31"/>
        <v>213.62937308898006</v>
      </c>
    </row>
    <row r="153" spans="1:20" x14ac:dyDescent="0.15">
      <c r="A153" s="120" t="s">
        <v>513</v>
      </c>
      <c r="B153" s="121" t="s">
        <v>514</v>
      </c>
      <c r="C153" s="122">
        <v>3582708953</v>
      </c>
      <c r="D153" s="123">
        <v>47</v>
      </c>
      <c r="E153" s="122">
        <v>525609</v>
      </c>
      <c r="F153" s="123">
        <v>68</v>
      </c>
      <c r="G153" s="123">
        <v>6816.3</v>
      </c>
      <c r="H153" s="124">
        <f t="shared" si="22"/>
        <v>21</v>
      </c>
      <c r="I153" s="7" t="s">
        <v>566</v>
      </c>
      <c r="J153" s="7">
        <v>30</v>
      </c>
      <c r="K153" s="7">
        <v>5</v>
      </c>
      <c r="L153" s="124">
        <f t="shared" si="23"/>
        <v>12</v>
      </c>
      <c r="M153" s="51">
        <f t="shared" si="24"/>
        <v>21</v>
      </c>
      <c r="N153" s="45">
        <f t="shared" si="25"/>
        <v>10748126.858999999</v>
      </c>
      <c r="O153" s="45">
        <f t="shared" si="26"/>
        <v>1791354.4765000001</v>
      </c>
      <c r="P153" s="45">
        <f t="shared" si="27"/>
        <v>4299250.7435999997</v>
      </c>
      <c r="Q153" s="45">
        <f t="shared" si="28"/>
        <v>7523688.8013000004</v>
      </c>
      <c r="R153" s="45">
        <f t="shared" si="29"/>
        <v>24362420.880399998</v>
      </c>
      <c r="S153" s="45">
        <f t="shared" si="30"/>
        <v>24362420.880399998</v>
      </c>
      <c r="T153" s="46">
        <f t="shared" si="31"/>
        <v>1103.7790005281458</v>
      </c>
    </row>
    <row r="154" spans="1:20" x14ac:dyDescent="0.15">
      <c r="A154" s="120" t="s">
        <v>515</v>
      </c>
      <c r="B154" s="121" t="s">
        <v>516</v>
      </c>
      <c r="C154" s="122">
        <v>2984760867</v>
      </c>
      <c r="D154" s="123">
        <v>47.7</v>
      </c>
      <c r="E154" s="122">
        <v>533841</v>
      </c>
      <c r="F154" s="123">
        <v>73.2</v>
      </c>
      <c r="G154" s="123">
        <v>5591.1</v>
      </c>
      <c r="H154" s="124">
        <f t="shared" si="22"/>
        <v>25.5</v>
      </c>
      <c r="I154" s="7" t="s">
        <v>566</v>
      </c>
      <c r="J154" s="7">
        <v>30</v>
      </c>
      <c r="K154" s="7">
        <v>5</v>
      </c>
      <c r="L154" s="124">
        <f t="shared" si="23"/>
        <v>12.700000000000003</v>
      </c>
      <c r="M154" s="51">
        <f t="shared" si="24"/>
        <v>25.5</v>
      </c>
      <c r="N154" s="45">
        <f t="shared" si="25"/>
        <v>8954282.6009999998</v>
      </c>
      <c r="O154" s="45">
        <f t="shared" si="26"/>
        <v>1492380.4335</v>
      </c>
      <c r="P154" s="45">
        <f t="shared" si="27"/>
        <v>3790646.3010900011</v>
      </c>
      <c r="Q154" s="45">
        <f t="shared" si="28"/>
        <v>7611140.2108500004</v>
      </c>
      <c r="R154" s="45">
        <f t="shared" si="29"/>
        <v>21848449.546440002</v>
      </c>
      <c r="S154" s="45">
        <f t="shared" si="30"/>
        <v>21848449.546439998</v>
      </c>
      <c r="T154" s="46">
        <f t="shared" si="31"/>
        <v>1361.2956682674251</v>
      </c>
    </row>
    <row r="155" spans="1:20" x14ac:dyDescent="0.15">
      <c r="A155" s="120" t="s">
        <v>517</v>
      </c>
      <c r="B155" s="121" t="s">
        <v>518</v>
      </c>
      <c r="C155" s="122">
        <v>94597667</v>
      </c>
      <c r="D155" s="123">
        <v>47.6</v>
      </c>
      <c r="E155" s="122">
        <v>386428</v>
      </c>
      <c r="F155" s="123">
        <v>87.1</v>
      </c>
      <c r="G155" s="123">
        <v>244.8</v>
      </c>
      <c r="H155" s="124">
        <f t="shared" si="22"/>
        <v>39.499999999999993</v>
      </c>
      <c r="I155" s="7" t="s">
        <v>566</v>
      </c>
      <c r="J155" s="7">
        <v>30</v>
      </c>
      <c r="K155" s="7">
        <v>5</v>
      </c>
      <c r="L155" s="124">
        <f t="shared" si="23"/>
        <v>12.600000000000001</v>
      </c>
      <c r="M155" s="51">
        <f t="shared" si="24"/>
        <v>39.499999999999993</v>
      </c>
      <c r="N155" s="45">
        <f t="shared" si="25"/>
        <v>283793.00099999999</v>
      </c>
      <c r="O155" s="45">
        <f t="shared" si="26"/>
        <v>47298.833500000001</v>
      </c>
      <c r="P155" s="45">
        <f t="shared" si="27"/>
        <v>119193.06042000001</v>
      </c>
      <c r="Q155" s="45">
        <f t="shared" si="28"/>
        <v>373660.78464999993</v>
      </c>
      <c r="R155" s="45">
        <f t="shared" si="29"/>
        <v>823945.67956999992</v>
      </c>
      <c r="S155" s="45">
        <f t="shared" si="30"/>
        <v>823945.67957000004</v>
      </c>
      <c r="T155" s="46">
        <f t="shared" si="31"/>
        <v>1526.3920941584963</v>
      </c>
    </row>
    <row r="156" spans="1:20" x14ac:dyDescent="0.15">
      <c r="A156" s="120" t="s">
        <v>519</v>
      </c>
      <c r="B156" s="121" t="s">
        <v>520</v>
      </c>
      <c r="C156" s="122">
        <v>1089144820</v>
      </c>
      <c r="D156" s="123">
        <v>46.8</v>
      </c>
      <c r="E156" s="122">
        <v>398925</v>
      </c>
      <c r="F156" s="123">
        <v>53.6</v>
      </c>
      <c r="G156" s="123">
        <v>2730.2</v>
      </c>
      <c r="H156" s="124">
        <f t="shared" si="22"/>
        <v>6.8000000000000043</v>
      </c>
      <c r="I156" s="7" t="s">
        <v>566</v>
      </c>
      <c r="J156" s="7">
        <v>30</v>
      </c>
      <c r="K156" s="7">
        <v>5</v>
      </c>
      <c r="L156" s="124">
        <f t="shared" si="23"/>
        <v>11.799999999999997</v>
      </c>
      <c r="M156" s="51">
        <f t="shared" si="24"/>
        <v>6.8000000000000043</v>
      </c>
      <c r="N156" s="45">
        <f t="shared" si="25"/>
        <v>3267434.46</v>
      </c>
      <c r="O156" s="45">
        <f t="shared" si="26"/>
        <v>544572.41</v>
      </c>
      <c r="P156" s="45">
        <f t="shared" si="27"/>
        <v>1285190.8875999996</v>
      </c>
      <c r="Q156" s="45">
        <f t="shared" si="28"/>
        <v>740618.47760000045</v>
      </c>
      <c r="R156" s="45">
        <f t="shared" si="29"/>
        <v>5837816.2352000009</v>
      </c>
      <c r="S156" s="45">
        <f t="shared" si="30"/>
        <v>5837816.2352</v>
      </c>
      <c r="T156" s="46">
        <f t="shared" si="31"/>
        <v>271.26894645080966</v>
      </c>
    </row>
    <row r="157" spans="1:20" x14ac:dyDescent="0.15">
      <c r="A157" s="120" t="s">
        <v>521</v>
      </c>
      <c r="B157" s="121" t="s">
        <v>522</v>
      </c>
      <c r="C157" s="122">
        <v>670010535</v>
      </c>
      <c r="D157" s="123">
        <v>46.8</v>
      </c>
      <c r="E157" s="122">
        <v>500942</v>
      </c>
      <c r="F157" s="123">
        <v>61.1</v>
      </c>
      <c r="G157" s="123">
        <v>1337.5</v>
      </c>
      <c r="H157" s="124">
        <f t="shared" si="22"/>
        <v>14.300000000000004</v>
      </c>
      <c r="I157" s="7" t="s">
        <v>566</v>
      </c>
      <c r="J157" s="7">
        <v>30</v>
      </c>
      <c r="K157" s="7">
        <v>5</v>
      </c>
      <c r="L157" s="124">
        <f t="shared" si="23"/>
        <v>11.799999999999997</v>
      </c>
      <c r="M157" s="51">
        <f t="shared" si="24"/>
        <v>14.300000000000004</v>
      </c>
      <c r="N157" s="45">
        <f t="shared" si="25"/>
        <v>2010031.605</v>
      </c>
      <c r="O157" s="45">
        <f t="shared" si="26"/>
        <v>335005.26750000002</v>
      </c>
      <c r="P157" s="45">
        <f t="shared" si="27"/>
        <v>790612.43129999982</v>
      </c>
      <c r="Q157" s="45">
        <f t="shared" si="28"/>
        <v>958115.06505000021</v>
      </c>
      <c r="R157" s="45">
        <f t="shared" si="29"/>
        <v>4093764.3688500002</v>
      </c>
      <c r="S157" s="45">
        <f t="shared" si="30"/>
        <v>4093764.3688500002</v>
      </c>
      <c r="T157" s="46">
        <f t="shared" si="31"/>
        <v>716.34771218691606</v>
      </c>
    </row>
    <row r="158" spans="1:20" x14ac:dyDescent="0.15">
      <c r="A158" s="120" t="s">
        <v>523</v>
      </c>
      <c r="B158" s="121" t="s">
        <v>524</v>
      </c>
      <c r="C158" s="122">
        <v>103652591</v>
      </c>
      <c r="D158" s="123">
        <v>44</v>
      </c>
      <c r="E158" s="122">
        <v>785842</v>
      </c>
      <c r="F158" s="123">
        <v>71.8</v>
      </c>
      <c r="G158" s="123">
        <v>131.9</v>
      </c>
      <c r="H158" s="124">
        <f t="shared" si="22"/>
        <v>27.799999999999997</v>
      </c>
      <c r="I158" s="7" t="s">
        <v>566</v>
      </c>
      <c r="J158" s="7">
        <v>30</v>
      </c>
      <c r="K158" s="7">
        <v>5</v>
      </c>
      <c r="L158" s="124">
        <f t="shared" si="23"/>
        <v>9</v>
      </c>
      <c r="M158" s="51">
        <f t="shared" si="24"/>
        <v>27.799999999999997</v>
      </c>
      <c r="N158" s="45">
        <f t="shared" si="25"/>
        <v>310957.77299999999</v>
      </c>
      <c r="O158" s="45">
        <f t="shared" si="26"/>
        <v>51826.2955</v>
      </c>
      <c r="P158" s="45">
        <f t="shared" si="27"/>
        <v>93287.331900000005</v>
      </c>
      <c r="Q158" s="45">
        <f t="shared" si="28"/>
        <v>288154.20297999994</v>
      </c>
      <c r="R158" s="45">
        <f t="shared" si="29"/>
        <v>744225.60337999999</v>
      </c>
      <c r="S158" s="45">
        <f t="shared" si="30"/>
        <v>744225.60337999987</v>
      </c>
      <c r="T158" s="46">
        <f t="shared" si="31"/>
        <v>2184.6414175890823</v>
      </c>
    </row>
    <row r="159" spans="1:20" x14ac:dyDescent="0.15">
      <c r="A159" s="120" t="s">
        <v>525</v>
      </c>
      <c r="B159" s="121" t="s">
        <v>526</v>
      </c>
      <c r="C159" s="122">
        <v>1066115600</v>
      </c>
      <c r="D159" s="123">
        <v>47.3</v>
      </c>
      <c r="E159" s="122">
        <v>440780</v>
      </c>
      <c r="F159" s="123">
        <v>58</v>
      </c>
      <c r="G159" s="123">
        <v>2418.6999999999998</v>
      </c>
      <c r="H159" s="124">
        <f t="shared" si="22"/>
        <v>10.700000000000003</v>
      </c>
      <c r="I159" s="7" t="s">
        <v>566</v>
      </c>
      <c r="J159" s="7">
        <v>30</v>
      </c>
      <c r="K159" s="7">
        <v>5</v>
      </c>
      <c r="L159" s="124">
        <f t="shared" si="23"/>
        <v>12.299999999999997</v>
      </c>
      <c r="M159" s="51">
        <f t="shared" si="24"/>
        <v>10.700000000000003</v>
      </c>
      <c r="N159" s="45">
        <f t="shared" si="25"/>
        <v>3198346.8</v>
      </c>
      <c r="O159" s="45">
        <f t="shared" si="26"/>
        <v>533057.80000000005</v>
      </c>
      <c r="P159" s="45">
        <f t="shared" si="27"/>
        <v>1311322.1879999996</v>
      </c>
      <c r="Q159" s="45">
        <f t="shared" si="28"/>
        <v>1140743.6920000003</v>
      </c>
      <c r="R159" s="45">
        <f t="shared" si="29"/>
        <v>6183470.4799999986</v>
      </c>
      <c r="S159" s="45">
        <f t="shared" si="30"/>
        <v>6183470.4800000004</v>
      </c>
      <c r="T159" s="46">
        <f t="shared" si="31"/>
        <v>471.63504857981576</v>
      </c>
    </row>
    <row r="160" spans="1:20" x14ac:dyDescent="0.15">
      <c r="A160" s="120" t="s">
        <v>527</v>
      </c>
      <c r="B160" s="121" t="s">
        <v>528</v>
      </c>
      <c r="C160" s="122">
        <v>759307727</v>
      </c>
      <c r="D160" s="123">
        <v>47.1</v>
      </c>
      <c r="E160" s="122">
        <v>313776</v>
      </c>
      <c r="F160" s="123">
        <v>54.6</v>
      </c>
      <c r="G160" s="123">
        <v>2419.9</v>
      </c>
      <c r="H160" s="124">
        <f t="shared" si="22"/>
        <v>7.5</v>
      </c>
      <c r="I160" s="7" t="s">
        <v>566</v>
      </c>
      <c r="J160" s="7">
        <v>30</v>
      </c>
      <c r="K160" s="7">
        <v>5</v>
      </c>
      <c r="L160" s="124">
        <f t="shared" si="23"/>
        <v>12.100000000000001</v>
      </c>
      <c r="M160" s="51">
        <f t="shared" si="24"/>
        <v>7.5</v>
      </c>
      <c r="N160" s="45">
        <f t="shared" si="25"/>
        <v>2277923.1809999999</v>
      </c>
      <c r="O160" s="45">
        <f t="shared" si="26"/>
        <v>379653.86349999998</v>
      </c>
      <c r="P160" s="45">
        <f t="shared" si="27"/>
        <v>918762.34967000003</v>
      </c>
      <c r="Q160" s="45">
        <f t="shared" si="28"/>
        <v>569480.79524999997</v>
      </c>
      <c r="R160" s="45">
        <f t="shared" si="29"/>
        <v>4145820.1894199997</v>
      </c>
      <c r="S160" s="45">
        <f t="shared" si="30"/>
        <v>4145820.1894200006</v>
      </c>
      <c r="T160" s="46">
        <f t="shared" si="31"/>
        <v>235.33236714327035</v>
      </c>
    </row>
    <row r="161" spans="1:22" x14ac:dyDescent="0.15">
      <c r="A161" s="120" t="s">
        <v>529</v>
      </c>
      <c r="B161" s="121" t="s">
        <v>530</v>
      </c>
      <c r="C161" s="122">
        <v>461475640</v>
      </c>
      <c r="D161" s="123">
        <v>48.1</v>
      </c>
      <c r="E161" s="122">
        <v>249865</v>
      </c>
      <c r="F161" s="123">
        <v>47.4</v>
      </c>
      <c r="G161" s="123">
        <v>1846.9</v>
      </c>
      <c r="H161" s="124">
        <f t="shared" si="22"/>
        <v>-0.70000000000000284</v>
      </c>
      <c r="I161" s="7" t="s">
        <v>577</v>
      </c>
      <c r="J161" s="7">
        <v>30</v>
      </c>
      <c r="K161" s="7">
        <v>5</v>
      </c>
      <c r="L161" s="124">
        <f>F161-J161-K161</f>
        <v>12.399999999999999</v>
      </c>
      <c r="M161" s="51">
        <v>0</v>
      </c>
      <c r="N161" s="45">
        <f t="shared" si="25"/>
        <v>1384426.92</v>
      </c>
      <c r="O161" s="45">
        <f t="shared" si="26"/>
        <v>230737.82</v>
      </c>
      <c r="P161" s="45">
        <f t="shared" si="27"/>
        <v>572229.79359999986</v>
      </c>
      <c r="Q161" s="45">
        <f t="shared" si="28"/>
        <v>0</v>
      </c>
      <c r="R161" s="45">
        <f t="shared" si="29"/>
        <v>2187394.5335999997</v>
      </c>
      <c r="S161" s="45">
        <f t="shared" si="30"/>
        <v>2187394.5336000002</v>
      </c>
      <c r="T161" s="46">
        <f t="shared" si="31"/>
        <v>0</v>
      </c>
    </row>
    <row r="162" spans="1:22" x14ac:dyDescent="0.15">
      <c r="A162" s="120" t="s">
        <v>531</v>
      </c>
      <c r="B162" s="121" t="s">
        <v>532</v>
      </c>
      <c r="C162" s="122">
        <v>811509577</v>
      </c>
      <c r="D162" s="123">
        <v>47</v>
      </c>
      <c r="E162" s="122">
        <v>430715</v>
      </c>
      <c r="F162" s="123">
        <v>53.8</v>
      </c>
      <c r="G162" s="123">
        <v>1884.1</v>
      </c>
      <c r="H162" s="124">
        <f t="shared" ref="H162:H175" si="32">F162-D162</f>
        <v>6.7999999999999972</v>
      </c>
      <c r="I162" s="7" t="s">
        <v>566</v>
      </c>
      <c r="J162" s="7">
        <v>30</v>
      </c>
      <c r="K162" s="7">
        <v>5</v>
      </c>
      <c r="L162" s="124">
        <f t="shared" si="23"/>
        <v>12</v>
      </c>
      <c r="M162" s="51">
        <f t="shared" si="24"/>
        <v>6.7999999999999972</v>
      </c>
      <c r="N162" s="45">
        <f t="shared" si="25"/>
        <v>2434528.7310000001</v>
      </c>
      <c r="O162" s="45">
        <f t="shared" si="26"/>
        <v>405754.78850000002</v>
      </c>
      <c r="P162" s="45">
        <f t="shared" si="27"/>
        <v>973811.49239999999</v>
      </c>
      <c r="Q162" s="45">
        <f t="shared" si="28"/>
        <v>551826.5123599997</v>
      </c>
      <c r="R162" s="45">
        <f t="shared" si="29"/>
        <v>4365921.5242600003</v>
      </c>
      <c r="S162" s="45">
        <f t="shared" si="30"/>
        <v>4365921.5242599994</v>
      </c>
      <c r="T162" s="46">
        <f t="shared" si="31"/>
        <v>292.88599987261807</v>
      </c>
    </row>
    <row r="163" spans="1:22" x14ac:dyDescent="0.15">
      <c r="A163" s="120" t="s">
        <v>533</v>
      </c>
      <c r="B163" s="121" t="s">
        <v>534</v>
      </c>
      <c r="C163" s="122">
        <v>458086960</v>
      </c>
      <c r="D163" s="123">
        <v>47.3</v>
      </c>
      <c r="E163" s="122">
        <v>313780</v>
      </c>
      <c r="F163" s="123">
        <v>58.7</v>
      </c>
      <c r="G163" s="123">
        <v>1459.9</v>
      </c>
      <c r="H163" s="124">
        <f t="shared" si="32"/>
        <v>11.400000000000006</v>
      </c>
      <c r="I163" s="7" t="s">
        <v>566</v>
      </c>
      <c r="J163" s="7">
        <v>30</v>
      </c>
      <c r="K163" s="7">
        <v>5</v>
      </c>
      <c r="L163" s="124">
        <f t="shared" si="23"/>
        <v>12.299999999999997</v>
      </c>
      <c r="M163" s="51">
        <f t="shared" si="24"/>
        <v>11.400000000000006</v>
      </c>
      <c r="N163" s="45">
        <f t="shared" si="25"/>
        <v>1374260.88</v>
      </c>
      <c r="O163" s="45">
        <f t="shared" si="26"/>
        <v>229043.48</v>
      </c>
      <c r="P163" s="45">
        <f t="shared" si="27"/>
        <v>563446.96079999988</v>
      </c>
      <c r="Q163" s="45">
        <f t="shared" si="28"/>
        <v>522219.13440000027</v>
      </c>
      <c r="R163" s="45">
        <f t="shared" si="29"/>
        <v>2688970.4552000002</v>
      </c>
      <c r="S163" s="45">
        <f t="shared" si="30"/>
        <v>2688970.4552000002</v>
      </c>
      <c r="T163" s="46">
        <f t="shared" si="31"/>
        <v>357.70883923556426</v>
      </c>
    </row>
    <row r="164" spans="1:22" x14ac:dyDescent="0.15">
      <c r="A164" s="120" t="s">
        <v>535</v>
      </c>
      <c r="B164" s="121" t="s">
        <v>536</v>
      </c>
      <c r="C164" s="122">
        <v>701214110</v>
      </c>
      <c r="D164" s="123">
        <v>48.4</v>
      </c>
      <c r="E164" s="122">
        <v>329781</v>
      </c>
      <c r="F164" s="123">
        <v>67.8</v>
      </c>
      <c r="G164" s="123">
        <v>2126.3000000000002</v>
      </c>
      <c r="H164" s="124">
        <f t="shared" si="32"/>
        <v>19.399999999999999</v>
      </c>
      <c r="I164" s="7" t="s">
        <v>566</v>
      </c>
      <c r="J164" s="7">
        <v>30</v>
      </c>
      <c r="K164" s="7">
        <v>5</v>
      </c>
      <c r="L164" s="124">
        <f t="shared" si="23"/>
        <v>13.399999999999999</v>
      </c>
      <c r="M164" s="51">
        <f t="shared" si="24"/>
        <v>19.399999999999999</v>
      </c>
      <c r="N164" s="45">
        <f t="shared" si="25"/>
        <v>2103642.33</v>
      </c>
      <c r="O164" s="45">
        <f t="shared" si="26"/>
        <v>350607.05499999999</v>
      </c>
      <c r="P164" s="45">
        <f t="shared" si="27"/>
        <v>939626.90739999979</v>
      </c>
      <c r="Q164" s="45">
        <f t="shared" si="28"/>
        <v>1360355.3733999999</v>
      </c>
      <c r="R164" s="45">
        <f t="shared" si="29"/>
        <v>4754231.6657999996</v>
      </c>
      <c r="S164" s="45">
        <f t="shared" si="30"/>
        <v>4754231.6657999996</v>
      </c>
      <c r="T164" s="46">
        <f t="shared" si="31"/>
        <v>639.77584226120484</v>
      </c>
    </row>
    <row r="165" spans="1:22" x14ac:dyDescent="0.15">
      <c r="A165" s="120" t="s">
        <v>537</v>
      </c>
      <c r="B165" s="121" t="s">
        <v>538</v>
      </c>
      <c r="C165" s="122">
        <v>463514300</v>
      </c>
      <c r="D165" s="123">
        <v>46.5</v>
      </c>
      <c r="E165" s="122">
        <v>363541</v>
      </c>
      <c r="F165" s="123">
        <v>106</v>
      </c>
      <c r="G165" s="123">
        <v>1274.9999999999998</v>
      </c>
      <c r="H165" s="124">
        <f t="shared" si="32"/>
        <v>59.5</v>
      </c>
      <c r="I165" s="7" t="s">
        <v>566</v>
      </c>
      <c r="J165" s="7">
        <v>30</v>
      </c>
      <c r="K165" s="7">
        <v>5</v>
      </c>
      <c r="L165" s="124">
        <f t="shared" si="23"/>
        <v>11.5</v>
      </c>
      <c r="M165" s="51">
        <f t="shared" si="24"/>
        <v>59.5</v>
      </c>
      <c r="N165" s="45">
        <f t="shared" si="25"/>
        <v>1390542.9</v>
      </c>
      <c r="O165" s="45">
        <f t="shared" si="26"/>
        <v>231757.15</v>
      </c>
      <c r="P165" s="45">
        <f t="shared" si="27"/>
        <v>533041.44499999995</v>
      </c>
      <c r="Q165" s="45">
        <f t="shared" si="28"/>
        <v>2757910.085</v>
      </c>
      <c r="R165" s="45">
        <f t="shared" si="29"/>
        <v>4913251.58</v>
      </c>
      <c r="S165" s="45">
        <f t="shared" si="30"/>
        <v>4913251.58</v>
      </c>
      <c r="T165" s="46">
        <f t="shared" si="31"/>
        <v>2163.0667333333336</v>
      </c>
    </row>
    <row r="166" spans="1:22" x14ac:dyDescent="0.15">
      <c r="A166" s="120" t="s">
        <v>539</v>
      </c>
      <c r="B166" s="121" t="s">
        <v>540</v>
      </c>
      <c r="C166" s="122">
        <v>5764233871</v>
      </c>
      <c r="D166" s="123">
        <v>46.9</v>
      </c>
      <c r="E166" s="122">
        <v>501630</v>
      </c>
      <c r="F166" s="123">
        <v>58.1</v>
      </c>
      <c r="G166" s="123">
        <v>11491</v>
      </c>
      <c r="H166" s="124">
        <f t="shared" si="32"/>
        <v>11.200000000000003</v>
      </c>
      <c r="I166" s="7" t="s">
        <v>566</v>
      </c>
      <c r="J166" s="7">
        <v>30</v>
      </c>
      <c r="K166" s="7">
        <v>5</v>
      </c>
      <c r="L166" s="124">
        <f t="shared" si="23"/>
        <v>11.899999999999999</v>
      </c>
      <c r="M166" s="51">
        <f t="shared" si="24"/>
        <v>11.200000000000003</v>
      </c>
      <c r="N166" s="45">
        <f t="shared" si="25"/>
        <v>17292701.613000002</v>
      </c>
      <c r="O166" s="45">
        <f t="shared" si="26"/>
        <v>2882116.9355000001</v>
      </c>
      <c r="P166" s="45">
        <f t="shared" si="27"/>
        <v>6859438.3064899994</v>
      </c>
      <c r="Q166" s="45">
        <f t="shared" si="28"/>
        <v>6455941.9355200017</v>
      </c>
      <c r="R166" s="45">
        <f t="shared" si="29"/>
        <v>33490198.790510003</v>
      </c>
      <c r="S166" s="45">
        <f t="shared" si="30"/>
        <v>33490198.790510003</v>
      </c>
      <c r="T166" s="46">
        <f t="shared" si="31"/>
        <v>561.82594513271272</v>
      </c>
    </row>
    <row r="167" spans="1:22" x14ac:dyDescent="0.15">
      <c r="A167" s="120" t="s">
        <v>541</v>
      </c>
      <c r="B167" s="121" t="s">
        <v>542</v>
      </c>
      <c r="C167" s="122">
        <v>560617824</v>
      </c>
      <c r="D167" s="123">
        <v>48.5</v>
      </c>
      <c r="E167" s="122">
        <v>344381</v>
      </c>
      <c r="F167" s="123">
        <v>61.2</v>
      </c>
      <c r="G167" s="123">
        <v>1627.9</v>
      </c>
      <c r="H167" s="124">
        <f t="shared" si="32"/>
        <v>12.700000000000003</v>
      </c>
      <c r="I167" s="7" t="s">
        <v>566</v>
      </c>
      <c r="J167" s="7">
        <v>30</v>
      </c>
      <c r="K167" s="7">
        <v>5</v>
      </c>
      <c r="L167" s="124">
        <f t="shared" si="23"/>
        <v>13.5</v>
      </c>
      <c r="M167" s="51">
        <f t="shared" si="24"/>
        <v>12.700000000000003</v>
      </c>
      <c r="N167" s="45">
        <f t="shared" si="25"/>
        <v>1681853.4720000001</v>
      </c>
      <c r="O167" s="45">
        <f t="shared" si="26"/>
        <v>280308.91200000001</v>
      </c>
      <c r="P167" s="45">
        <f t="shared" si="27"/>
        <v>756834.06240000005</v>
      </c>
      <c r="Q167" s="45">
        <f t="shared" si="28"/>
        <v>711984.6364800001</v>
      </c>
      <c r="R167" s="45">
        <f t="shared" si="29"/>
        <v>3430981.0828800006</v>
      </c>
      <c r="S167" s="45">
        <f t="shared" si="30"/>
        <v>3430981.0828800001</v>
      </c>
      <c r="T167" s="46">
        <f t="shared" si="31"/>
        <v>437.36386539713743</v>
      </c>
    </row>
    <row r="168" spans="1:22" x14ac:dyDescent="0.15">
      <c r="A168" s="120" t="s">
        <v>543</v>
      </c>
      <c r="B168" s="121" t="s">
        <v>544</v>
      </c>
      <c r="C168" s="122">
        <v>677544810</v>
      </c>
      <c r="D168" s="123">
        <v>48.4</v>
      </c>
      <c r="E168" s="122">
        <v>295729</v>
      </c>
      <c r="F168" s="123">
        <v>50.5</v>
      </c>
      <c r="G168" s="123">
        <v>2291.1</v>
      </c>
      <c r="H168" s="124">
        <f t="shared" si="32"/>
        <v>2.1000000000000014</v>
      </c>
      <c r="I168" s="7" t="s">
        <v>566</v>
      </c>
      <c r="J168" s="7">
        <v>30</v>
      </c>
      <c r="K168" s="7">
        <v>5</v>
      </c>
      <c r="L168" s="124">
        <f t="shared" si="23"/>
        <v>13.399999999999999</v>
      </c>
      <c r="M168" s="51">
        <f t="shared" si="24"/>
        <v>2.1000000000000014</v>
      </c>
      <c r="N168" s="45">
        <f t="shared" si="25"/>
        <v>2032634.43</v>
      </c>
      <c r="O168" s="45">
        <f t="shared" si="26"/>
        <v>338772.40500000003</v>
      </c>
      <c r="P168" s="45">
        <f t="shared" si="27"/>
        <v>907910.04539999983</v>
      </c>
      <c r="Q168" s="45">
        <f t="shared" si="28"/>
        <v>142284.4101000001</v>
      </c>
      <c r="R168" s="45">
        <f t="shared" si="29"/>
        <v>3421601.2904999997</v>
      </c>
      <c r="S168" s="45">
        <f t="shared" si="30"/>
        <v>3421601.2905000001</v>
      </c>
      <c r="T168" s="46">
        <f t="shared" si="31"/>
        <v>62.103098991750734</v>
      </c>
    </row>
    <row r="169" spans="1:22" x14ac:dyDescent="0.15">
      <c r="A169" s="120" t="s">
        <v>545</v>
      </c>
      <c r="B169" s="121" t="s">
        <v>546</v>
      </c>
      <c r="C169" s="122">
        <v>594152014</v>
      </c>
      <c r="D169" s="123">
        <v>47.7</v>
      </c>
      <c r="E169" s="122">
        <v>299819</v>
      </c>
      <c r="F169" s="123">
        <v>51.1</v>
      </c>
      <c r="G169" s="123">
        <v>1981.7</v>
      </c>
      <c r="H169" s="124">
        <f t="shared" si="32"/>
        <v>3.3999999999999986</v>
      </c>
      <c r="I169" s="7" t="s">
        <v>566</v>
      </c>
      <c r="J169" s="7">
        <v>30</v>
      </c>
      <c r="K169" s="7">
        <v>5</v>
      </c>
      <c r="L169" s="124">
        <f t="shared" si="23"/>
        <v>12.700000000000003</v>
      </c>
      <c r="M169" s="51">
        <f t="shared" si="24"/>
        <v>3.3999999999999986</v>
      </c>
      <c r="N169" s="45">
        <f t="shared" si="25"/>
        <v>1782456.0419999999</v>
      </c>
      <c r="O169" s="45">
        <f t="shared" si="26"/>
        <v>297076.00699999998</v>
      </c>
      <c r="P169" s="45">
        <f t="shared" si="27"/>
        <v>754573.05778000026</v>
      </c>
      <c r="Q169" s="45">
        <f t="shared" si="28"/>
        <v>202011.68475999992</v>
      </c>
      <c r="R169" s="45">
        <f t="shared" si="29"/>
        <v>3036116.7915400001</v>
      </c>
      <c r="S169" s="45">
        <f t="shared" si="30"/>
        <v>3036116.7915400001</v>
      </c>
      <c r="T169" s="46">
        <f t="shared" si="31"/>
        <v>101.9385803905737</v>
      </c>
    </row>
    <row r="170" spans="1:22" x14ac:dyDescent="0.15">
      <c r="A170" s="120" t="s">
        <v>547</v>
      </c>
      <c r="B170" s="121" t="s">
        <v>548</v>
      </c>
      <c r="C170" s="122">
        <v>28663943</v>
      </c>
      <c r="D170" s="123">
        <v>48.5</v>
      </c>
      <c r="E170" s="122">
        <v>213910</v>
      </c>
      <c r="F170" s="123">
        <v>85.8</v>
      </c>
      <c r="G170" s="123">
        <v>134</v>
      </c>
      <c r="H170" s="124">
        <f t="shared" si="32"/>
        <v>37.299999999999997</v>
      </c>
      <c r="I170" s="7" t="s">
        <v>566</v>
      </c>
      <c r="J170" s="7">
        <v>30</v>
      </c>
      <c r="K170" s="7">
        <v>5</v>
      </c>
      <c r="L170" s="124">
        <f t="shared" si="23"/>
        <v>13.5</v>
      </c>
      <c r="M170" s="51">
        <f t="shared" si="24"/>
        <v>37.299999999999997</v>
      </c>
      <c r="N170" s="45">
        <f t="shared" si="25"/>
        <v>85991.828999999998</v>
      </c>
      <c r="O170" s="45">
        <f t="shared" si="26"/>
        <v>14331.9715</v>
      </c>
      <c r="P170" s="45">
        <f t="shared" si="27"/>
        <v>38696.323049999999</v>
      </c>
      <c r="Q170" s="45">
        <f t="shared" si="28"/>
        <v>106916.50739</v>
      </c>
      <c r="R170" s="45">
        <f t="shared" si="29"/>
        <v>245936.63094</v>
      </c>
      <c r="S170" s="45">
        <f t="shared" si="30"/>
        <v>245936.63094</v>
      </c>
      <c r="T170" s="46">
        <f t="shared" si="31"/>
        <v>797.88438350746264</v>
      </c>
    </row>
    <row r="171" spans="1:22" x14ac:dyDescent="0.15">
      <c r="A171" s="120" t="s">
        <v>549</v>
      </c>
      <c r="B171" s="121" t="s">
        <v>550</v>
      </c>
      <c r="C171" s="122">
        <v>704943702</v>
      </c>
      <c r="D171" s="123">
        <v>48.6</v>
      </c>
      <c r="E171" s="122">
        <v>171515</v>
      </c>
      <c r="F171" s="123">
        <v>55.8</v>
      </c>
      <c r="G171" s="123">
        <v>4110.1000000000004</v>
      </c>
      <c r="H171" s="124">
        <f t="shared" si="32"/>
        <v>7.1999999999999957</v>
      </c>
      <c r="I171" s="7" t="s">
        <v>566</v>
      </c>
      <c r="J171" s="7">
        <v>30</v>
      </c>
      <c r="K171" s="7">
        <v>5</v>
      </c>
      <c r="L171" s="124">
        <f t="shared" si="23"/>
        <v>13.600000000000001</v>
      </c>
      <c r="M171" s="51">
        <f t="shared" si="24"/>
        <v>7.1999999999999957</v>
      </c>
      <c r="N171" s="45">
        <f t="shared" si="25"/>
        <v>2114831.1060000001</v>
      </c>
      <c r="O171" s="45">
        <f t="shared" si="26"/>
        <v>352471.85100000002</v>
      </c>
      <c r="P171" s="45">
        <f t="shared" si="27"/>
        <v>958723.43472000002</v>
      </c>
      <c r="Q171" s="45">
        <f t="shared" si="28"/>
        <v>507559.46543999965</v>
      </c>
      <c r="R171" s="45">
        <f t="shared" si="29"/>
        <v>3933585.8571600001</v>
      </c>
      <c r="S171" s="45">
        <f t="shared" si="30"/>
        <v>3933585.8571599997</v>
      </c>
      <c r="T171" s="46">
        <f t="shared" si="31"/>
        <v>123.49078256976706</v>
      </c>
    </row>
    <row r="172" spans="1:22" x14ac:dyDescent="0.15">
      <c r="A172" s="120" t="s">
        <v>551</v>
      </c>
      <c r="B172" s="121" t="s">
        <v>552</v>
      </c>
      <c r="C172" s="122">
        <v>151200037</v>
      </c>
      <c r="D172" s="123">
        <v>47.5</v>
      </c>
      <c r="E172" s="122">
        <v>220956</v>
      </c>
      <c r="F172" s="123">
        <v>59.8</v>
      </c>
      <c r="G172" s="123">
        <v>684.3</v>
      </c>
      <c r="H172" s="124">
        <f t="shared" si="32"/>
        <v>12.299999999999997</v>
      </c>
      <c r="I172" s="7" t="s">
        <v>566</v>
      </c>
      <c r="J172" s="7">
        <v>30</v>
      </c>
      <c r="K172" s="7">
        <v>5</v>
      </c>
      <c r="L172" s="124">
        <f t="shared" si="23"/>
        <v>12.5</v>
      </c>
      <c r="M172" s="51">
        <f t="shared" si="24"/>
        <v>12.299999999999997</v>
      </c>
      <c r="N172" s="45">
        <f t="shared" si="25"/>
        <v>453600.11099999998</v>
      </c>
      <c r="O172" s="45">
        <f t="shared" si="26"/>
        <v>75600.018500000006</v>
      </c>
      <c r="P172" s="45">
        <f t="shared" si="27"/>
        <v>189000.04625000001</v>
      </c>
      <c r="Q172" s="45">
        <f t="shared" si="28"/>
        <v>185976.04550999997</v>
      </c>
      <c r="R172" s="45">
        <f t="shared" si="29"/>
        <v>904176.22126000002</v>
      </c>
      <c r="S172" s="45">
        <f t="shared" si="30"/>
        <v>904176.22126000002</v>
      </c>
      <c r="T172" s="46">
        <f t="shared" si="31"/>
        <v>271.77560355107408</v>
      </c>
    </row>
    <row r="173" spans="1:22" x14ac:dyDescent="0.15">
      <c r="A173" s="120" t="s">
        <v>553</v>
      </c>
      <c r="B173" s="121" t="s">
        <v>554</v>
      </c>
      <c r="C173" s="122">
        <v>162823866</v>
      </c>
      <c r="D173" s="123">
        <v>46.6</v>
      </c>
      <c r="E173" s="122">
        <v>199661</v>
      </c>
      <c r="F173" s="123">
        <v>87.2</v>
      </c>
      <c r="G173" s="123">
        <v>815.5</v>
      </c>
      <c r="H173" s="124">
        <f t="shared" si="32"/>
        <v>40.6</v>
      </c>
      <c r="I173" s="7" t="s">
        <v>566</v>
      </c>
      <c r="J173" s="7">
        <v>30</v>
      </c>
      <c r="K173" s="7">
        <v>5</v>
      </c>
      <c r="L173" s="124">
        <f t="shared" si="23"/>
        <v>11.600000000000001</v>
      </c>
      <c r="M173" s="51">
        <f t="shared" si="24"/>
        <v>40.6</v>
      </c>
      <c r="N173" s="45">
        <f t="shared" si="25"/>
        <v>488471.598</v>
      </c>
      <c r="O173" s="45">
        <f t="shared" si="26"/>
        <v>81411.933000000005</v>
      </c>
      <c r="P173" s="45">
        <f t="shared" si="27"/>
        <v>188875.68456000002</v>
      </c>
      <c r="Q173" s="45">
        <f t="shared" si="28"/>
        <v>661064.89595999999</v>
      </c>
      <c r="R173" s="45">
        <f t="shared" si="29"/>
        <v>1419824.1115199998</v>
      </c>
      <c r="S173" s="45">
        <f t="shared" si="30"/>
        <v>1419824.11152</v>
      </c>
      <c r="T173" s="46">
        <f t="shared" si="31"/>
        <v>810.62525562231758</v>
      </c>
    </row>
    <row r="174" spans="1:22" x14ac:dyDescent="0.15">
      <c r="A174" s="120" t="s">
        <v>555</v>
      </c>
      <c r="B174" s="121" t="s">
        <v>556</v>
      </c>
      <c r="C174" s="122">
        <v>218676299</v>
      </c>
      <c r="D174" s="123">
        <v>49.4</v>
      </c>
      <c r="E174" s="122">
        <v>189265</v>
      </c>
      <c r="F174" s="123">
        <v>49</v>
      </c>
      <c r="G174" s="123">
        <v>1155.4000000000001</v>
      </c>
      <c r="H174" s="124">
        <f t="shared" si="32"/>
        <v>-0.39999999999999858</v>
      </c>
      <c r="I174" s="7" t="s">
        <v>577</v>
      </c>
      <c r="J174" s="7">
        <v>30</v>
      </c>
      <c r="K174" s="7">
        <v>5</v>
      </c>
      <c r="L174" s="124">
        <f>F174-J174-K174</f>
        <v>14</v>
      </c>
      <c r="M174" s="51">
        <v>0</v>
      </c>
      <c r="N174" s="45">
        <f t="shared" si="25"/>
        <v>656028.897</v>
      </c>
      <c r="O174" s="45">
        <f t="shared" si="26"/>
        <v>109338.1495</v>
      </c>
      <c r="P174" s="45">
        <f t="shared" si="27"/>
        <v>306146.8186</v>
      </c>
      <c r="Q174" s="45">
        <f t="shared" si="28"/>
        <v>0</v>
      </c>
      <c r="R174" s="45">
        <f t="shared" si="29"/>
        <v>1071513.8651000001</v>
      </c>
      <c r="S174" s="45">
        <f t="shared" si="30"/>
        <v>1071513.8651000001</v>
      </c>
      <c r="T174" s="46">
        <f t="shared" si="31"/>
        <v>0</v>
      </c>
    </row>
    <row r="175" spans="1:22" x14ac:dyDescent="0.15">
      <c r="A175" s="120" t="s">
        <v>557</v>
      </c>
      <c r="B175" s="121" t="s">
        <v>558</v>
      </c>
      <c r="C175" s="122">
        <v>2180613322</v>
      </c>
      <c r="D175" s="123">
        <v>46.5</v>
      </c>
      <c r="E175" s="122">
        <v>605659</v>
      </c>
      <c r="F175" s="123">
        <v>55.4</v>
      </c>
      <c r="G175" s="123">
        <v>3600.4</v>
      </c>
      <c r="H175" s="124">
        <f t="shared" si="32"/>
        <v>8.8999999999999986</v>
      </c>
      <c r="I175" s="7" t="s">
        <v>566</v>
      </c>
      <c r="J175" s="7">
        <v>30</v>
      </c>
      <c r="K175" s="7">
        <v>5</v>
      </c>
      <c r="L175" s="124">
        <f t="shared" si="23"/>
        <v>11.5</v>
      </c>
      <c r="M175" s="51">
        <f t="shared" si="24"/>
        <v>8.8999999999999986</v>
      </c>
      <c r="N175" s="45">
        <f t="shared" si="25"/>
        <v>6541839.966</v>
      </c>
      <c r="O175" s="45">
        <f t="shared" si="26"/>
        <v>1090306.6610000001</v>
      </c>
      <c r="P175" s="45">
        <f t="shared" si="27"/>
        <v>2507705.3202999998</v>
      </c>
      <c r="Q175" s="45">
        <f t="shared" si="28"/>
        <v>1940745.8565799994</v>
      </c>
      <c r="R175" s="45">
        <f t="shared" si="29"/>
        <v>12080597.803879999</v>
      </c>
      <c r="S175" s="45">
        <f t="shared" si="30"/>
        <v>12080597.80388</v>
      </c>
      <c r="T175" s="46">
        <f t="shared" si="31"/>
        <v>539.03617836351498</v>
      </c>
    </row>
    <row r="176" spans="1:22" x14ac:dyDescent="0.15">
      <c r="A176" s="120"/>
      <c r="B176" s="121" t="s">
        <v>559</v>
      </c>
      <c r="C176" s="122">
        <f>SUM(C2:C175)</f>
        <v>261669374761</v>
      </c>
      <c r="D176" s="123"/>
      <c r="E176" s="122"/>
      <c r="F176" s="123">
        <f>S176*10000/C176</f>
        <v>66.627142645199427</v>
      </c>
      <c r="G176" s="123">
        <f>SUM(G2:G175)</f>
        <v>587717.00000000035</v>
      </c>
      <c r="H176" s="124"/>
      <c r="J176" s="7">
        <v>30</v>
      </c>
      <c r="K176" s="7">
        <v>5</v>
      </c>
      <c r="L176" s="124">
        <f>P176*10000/C176</f>
        <v>11.81702341100814</v>
      </c>
      <c r="M176" s="51">
        <f>Q176*10000/C176</f>
        <v>19.810119234191305</v>
      </c>
      <c r="N176" s="45">
        <f>SUM(N2:N175)</f>
        <v>785008124.28299963</v>
      </c>
      <c r="O176" s="45">
        <f t="shared" ref="O176:S176" si="33">SUM(O2:O175)</f>
        <v>130834687.38049997</v>
      </c>
      <c r="P176" s="45">
        <f t="shared" si="33"/>
        <v>309215312.74945998</v>
      </c>
      <c r="Q176" s="45">
        <f t="shared" si="33"/>
        <v>518370151.39516991</v>
      </c>
      <c r="R176" s="45">
        <f t="shared" si="33"/>
        <v>1743428275.8081291</v>
      </c>
      <c r="S176" s="45">
        <f t="shared" si="33"/>
        <v>1743428275.8081293</v>
      </c>
      <c r="V176" s="45">
        <f>N176+P176+Q176</f>
        <v>1612593588.4276297</v>
      </c>
    </row>
    <row r="177" spans="1:19" x14ac:dyDescent="0.15">
      <c r="A177" s="120"/>
      <c r="B177" s="121"/>
      <c r="C177" s="122"/>
      <c r="D177" s="123"/>
      <c r="E177" s="122"/>
      <c r="F177" s="123"/>
      <c r="G177" s="123"/>
      <c r="H177" s="124"/>
      <c r="L177" s="124"/>
      <c r="M177" s="51"/>
      <c r="N177" s="45"/>
      <c r="O177" s="45"/>
      <c r="P177" s="45"/>
      <c r="Q177" s="45"/>
      <c r="R177" s="45"/>
      <c r="S177" s="45"/>
    </row>
    <row r="178" spans="1:19" x14ac:dyDescent="0.15">
      <c r="A178" s="120"/>
      <c r="B178" s="121"/>
      <c r="C178" s="122"/>
      <c r="D178" s="123"/>
      <c r="E178" s="122"/>
      <c r="F178" s="123"/>
      <c r="G178" s="123"/>
      <c r="H178" s="124"/>
      <c r="L178" s="124"/>
      <c r="M178" s="51"/>
      <c r="N178" s="45">
        <f>N176/G176</f>
        <v>1335.6906883466008</v>
      </c>
      <c r="O178" s="45">
        <f>O176/G176</f>
        <v>222.61511472443351</v>
      </c>
      <c r="P178" s="45">
        <f>P176/G176</f>
        <v>526.12960446857892</v>
      </c>
      <c r="Q178" s="45">
        <f>Q176/G176</f>
        <v>882.00639320484106</v>
      </c>
      <c r="R178" s="45">
        <f>R176/G176</f>
        <v>2966.4418007444538</v>
      </c>
      <c r="S178" s="45"/>
    </row>
  </sheetData>
  <autoFilter ref="A1:T176" xr:uid="{FB5BF786-F3C1-D543-BA4F-706466FA30F4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19DAD-0935-D443-9BA0-A8FBBFAD189F}">
  <dimension ref="A1:S184"/>
  <sheetViews>
    <sheetView workbookViewId="0">
      <pane xSplit="1" ySplit="5" topLeftCell="L6" activePane="bottomRight" state="frozen"/>
      <selection activeCell="F68" sqref="F68"/>
      <selection pane="topRight" activeCell="F68" sqref="F68"/>
      <selection pane="bottomLeft" activeCell="F68" sqref="F68"/>
      <selection pane="bottomRight" activeCell="F68" sqref="F68"/>
    </sheetView>
  </sheetViews>
  <sheetFormatPr baseColWidth="10" defaultRowHeight="12" x14ac:dyDescent="0.15"/>
  <cols>
    <col min="1" max="1" width="25.6640625" style="7" customWidth="1"/>
    <col min="2" max="2" width="6.83203125" style="7" customWidth="1"/>
    <col min="3" max="3" width="22.33203125" style="72" customWidth="1"/>
    <col min="4" max="4" width="10.33203125" style="72" customWidth="1"/>
    <col min="5" max="5" width="14.1640625" style="72" customWidth="1"/>
    <col min="6" max="6" width="12.6640625" style="116" customWidth="1"/>
    <col min="7" max="7" width="12.5" style="117" customWidth="1"/>
    <col min="8" max="13" width="10.83203125" style="7"/>
    <col min="14" max="19" width="15.1640625" style="7" customWidth="1"/>
    <col min="20" max="16384" width="10.83203125" style="7"/>
  </cols>
  <sheetData>
    <row r="1" spans="1:19" x14ac:dyDescent="0.15">
      <c r="A1" s="7" t="s">
        <v>200</v>
      </c>
      <c r="C1" s="96" t="s">
        <v>205</v>
      </c>
      <c r="D1" s="98"/>
      <c r="E1" s="98"/>
      <c r="F1" s="110"/>
      <c r="G1" s="111"/>
    </row>
    <row r="2" spans="1:19" x14ac:dyDescent="0.15">
      <c r="C2" s="99"/>
      <c r="D2" s="98"/>
      <c r="E2" s="98"/>
      <c r="F2" s="112"/>
      <c r="G2" s="113"/>
    </row>
    <row r="3" spans="1:19" x14ac:dyDescent="0.15">
      <c r="C3" s="100"/>
      <c r="D3" s="98"/>
      <c r="E3" s="98"/>
      <c r="F3" s="114"/>
      <c r="G3" s="115"/>
    </row>
    <row r="4" spans="1:19" x14ac:dyDescent="0.15">
      <c r="C4" s="100"/>
      <c r="D4" s="98"/>
      <c r="E4" s="98"/>
      <c r="F4" s="114"/>
      <c r="G4" s="115"/>
    </row>
    <row r="5" spans="1:19" ht="91" x14ac:dyDescent="0.15">
      <c r="A5" s="7" t="s">
        <v>13</v>
      </c>
      <c r="B5" s="7" t="s">
        <v>669</v>
      </c>
      <c r="C5" s="60" t="s">
        <v>13</v>
      </c>
      <c r="D5" s="62" t="s">
        <v>189</v>
      </c>
      <c r="E5" s="62" t="s">
        <v>8</v>
      </c>
      <c r="F5" s="108" t="s">
        <v>190</v>
      </c>
      <c r="G5" s="109" t="s">
        <v>7</v>
      </c>
      <c r="H5" s="59" t="s">
        <v>565</v>
      </c>
      <c r="I5" s="59" t="s">
        <v>564</v>
      </c>
      <c r="J5" s="59" t="s">
        <v>560</v>
      </c>
      <c r="K5" s="59" t="s">
        <v>561</v>
      </c>
      <c r="L5" s="59" t="s">
        <v>563</v>
      </c>
      <c r="M5" s="59" t="s">
        <v>562</v>
      </c>
      <c r="N5" s="59" t="s">
        <v>567</v>
      </c>
      <c r="O5" s="59" t="s">
        <v>568</v>
      </c>
      <c r="P5" s="59" t="s">
        <v>569</v>
      </c>
      <c r="Q5" s="59" t="s">
        <v>570</v>
      </c>
      <c r="R5" s="59" t="s">
        <v>571</v>
      </c>
      <c r="S5" s="59" t="s">
        <v>572</v>
      </c>
    </row>
    <row r="6" spans="1:19" ht="13" x14ac:dyDescent="0.15">
      <c r="A6" s="7" t="s">
        <v>14</v>
      </c>
      <c r="B6" s="7">
        <v>46.4</v>
      </c>
      <c r="C6" s="60" t="s">
        <v>14</v>
      </c>
      <c r="D6" s="62">
        <v>308731</v>
      </c>
      <c r="E6" s="62">
        <v>707530176</v>
      </c>
      <c r="F6" s="108">
        <v>58.5</v>
      </c>
      <c r="G6" s="109">
        <v>2291.7350000000001</v>
      </c>
      <c r="H6" s="103">
        <f t="shared" ref="H6:H37" si="0">F6-B6</f>
        <v>12.100000000000001</v>
      </c>
      <c r="I6" s="7" t="s">
        <v>566</v>
      </c>
      <c r="J6" s="7">
        <v>30</v>
      </c>
      <c r="K6" s="7">
        <v>5</v>
      </c>
      <c r="L6" s="7">
        <f t="shared" ref="L6:L37" si="1">B6-J6-K6</f>
        <v>11.399999999999999</v>
      </c>
      <c r="M6" s="51">
        <f t="shared" ref="M6:M37" si="2">F6-B6</f>
        <v>12.100000000000001</v>
      </c>
      <c r="N6" s="45">
        <f>E6*J6/10000</f>
        <v>2122590.5279999999</v>
      </c>
      <c r="O6" s="45">
        <f>E6*K6/10000</f>
        <v>353765.08799999999</v>
      </c>
      <c r="P6" s="45">
        <f>E6*L6/10000</f>
        <v>806584.40063999989</v>
      </c>
      <c r="Q6" s="45">
        <f>E6*M6/10000</f>
        <v>856111.51296000008</v>
      </c>
      <c r="R6" s="45">
        <f>SUM(N6:Q6)</f>
        <v>4139051.5296</v>
      </c>
      <c r="S6" s="45">
        <f>E6*F6/10000</f>
        <v>4139051.5296</v>
      </c>
    </row>
    <row r="7" spans="1:19" ht="13" x14ac:dyDescent="0.15">
      <c r="A7" s="7" t="s">
        <v>15</v>
      </c>
      <c r="B7" s="7">
        <v>46.1</v>
      </c>
      <c r="C7" s="60" t="s">
        <v>15</v>
      </c>
      <c r="D7" s="62">
        <v>304545</v>
      </c>
      <c r="E7" s="62">
        <v>812225297</v>
      </c>
      <c r="F7" s="108">
        <v>55.3</v>
      </c>
      <c r="G7" s="109">
        <v>2667.0160000000001</v>
      </c>
      <c r="H7" s="103">
        <f t="shared" si="0"/>
        <v>9.1999999999999957</v>
      </c>
      <c r="I7" s="7" t="s">
        <v>566</v>
      </c>
      <c r="J7" s="7">
        <v>30</v>
      </c>
      <c r="K7" s="7">
        <v>5</v>
      </c>
      <c r="L7" s="7">
        <f t="shared" si="1"/>
        <v>11.100000000000001</v>
      </c>
      <c r="M7" s="51">
        <f t="shared" si="2"/>
        <v>9.1999999999999957</v>
      </c>
      <c r="N7" s="45">
        <f t="shared" ref="N7:N70" si="3">E7*J7/10000</f>
        <v>2436675.8909999998</v>
      </c>
      <c r="O7" s="45">
        <f t="shared" ref="O7:O70" si="4">E7*K7/10000</f>
        <v>406112.64850000001</v>
      </c>
      <c r="P7" s="45">
        <f t="shared" ref="P7:P70" si="5">E7*L7/10000</f>
        <v>901570.07967000012</v>
      </c>
      <c r="Q7" s="45">
        <f t="shared" ref="Q7:Q70" si="6">E7*M7/10000</f>
        <v>747247.27323999966</v>
      </c>
      <c r="R7" s="45">
        <f t="shared" ref="R7:R70" si="7">SUM(N7:Q7)</f>
        <v>4491605.8924099999</v>
      </c>
      <c r="S7" s="45">
        <f t="shared" ref="S7:S70" si="8">E7*F7/10000</f>
        <v>4491605.8924099999</v>
      </c>
    </row>
    <row r="8" spans="1:19" ht="13" x14ac:dyDescent="0.15">
      <c r="A8" s="7" t="s">
        <v>16</v>
      </c>
      <c r="B8" s="7">
        <v>40.4</v>
      </c>
      <c r="C8" s="60" t="s">
        <v>16</v>
      </c>
      <c r="D8" s="62">
        <v>1295849</v>
      </c>
      <c r="E8" s="62">
        <v>434931125</v>
      </c>
      <c r="F8" s="108">
        <v>109</v>
      </c>
      <c r="G8" s="109">
        <v>335.63400000000001</v>
      </c>
      <c r="H8" s="103">
        <f t="shared" si="0"/>
        <v>68.599999999999994</v>
      </c>
      <c r="I8" s="7" t="s">
        <v>566</v>
      </c>
      <c r="J8" s="7">
        <v>30</v>
      </c>
      <c r="K8" s="7">
        <v>5</v>
      </c>
      <c r="L8" s="7">
        <f t="shared" si="1"/>
        <v>5.3999999999999986</v>
      </c>
      <c r="M8" s="51">
        <f t="shared" si="2"/>
        <v>68.599999999999994</v>
      </c>
      <c r="N8" s="45">
        <f t="shared" si="3"/>
        <v>1304793.375</v>
      </c>
      <c r="O8" s="45">
        <f t="shared" si="4"/>
        <v>217465.5625</v>
      </c>
      <c r="P8" s="45">
        <f t="shared" si="5"/>
        <v>234862.80749999997</v>
      </c>
      <c r="Q8" s="45">
        <f t="shared" si="6"/>
        <v>2983627.5174999996</v>
      </c>
      <c r="R8" s="45">
        <f t="shared" si="7"/>
        <v>4740749.2624999993</v>
      </c>
      <c r="S8" s="45">
        <f t="shared" si="8"/>
        <v>4740749.2625000002</v>
      </c>
    </row>
    <row r="9" spans="1:19" ht="13" x14ac:dyDescent="0.15">
      <c r="A9" s="7" t="s">
        <v>17</v>
      </c>
      <c r="B9" s="7">
        <v>45.7</v>
      </c>
      <c r="C9" s="60" t="s">
        <v>17</v>
      </c>
      <c r="D9" s="62">
        <v>452543</v>
      </c>
      <c r="E9" s="62">
        <v>1577309483</v>
      </c>
      <c r="F9" s="108">
        <v>61.9</v>
      </c>
      <c r="G9" s="109">
        <v>3485.4360000000001</v>
      </c>
      <c r="H9" s="103">
        <f t="shared" si="0"/>
        <v>16.199999999999996</v>
      </c>
      <c r="I9" s="7" t="s">
        <v>566</v>
      </c>
      <c r="J9" s="7">
        <v>30</v>
      </c>
      <c r="K9" s="7">
        <v>5</v>
      </c>
      <c r="L9" s="7">
        <f t="shared" si="1"/>
        <v>10.700000000000003</v>
      </c>
      <c r="M9" s="51">
        <f t="shared" si="2"/>
        <v>16.199999999999996</v>
      </c>
      <c r="N9" s="45">
        <f t="shared" si="3"/>
        <v>4731928.449</v>
      </c>
      <c r="O9" s="45">
        <f t="shared" si="4"/>
        <v>788654.7415</v>
      </c>
      <c r="P9" s="45">
        <f t="shared" si="5"/>
        <v>1687721.1468100005</v>
      </c>
      <c r="Q9" s="45">
        <f t="shared" si="6"/>
        <v>2555241.3624599995</v>
      </c>
      <c r="R9" s="45">
        <f t="shared" si="7"/>
        <v>9763545.6997699998</v>
      </c>
      <c r="S9" s="45">
        <f t="shared" si="8"/>
        <v>9763545.6997699998</v>
      </c>
    </row>
    <row r="10" spans="1:19" ht="13" x14ac:dyDescent="0.15">
      <c r="A10" s="7" t="s">
        <v>18</v>
      </c>
      <c r="B10" s="7">
        <v>45.6</v>
      </c>
      <c r="C10" s="60" t="s">
        <v>18</v>
      </c>
      <c r="D10" s="62">
        <v>340688</v>
      </c>
      <c r="E10" s="62">
        <v>967263326</v>
      </c>
      <c r="F10" s="108">
        <v>73.900000000000006</v>
      </c>
      <c r="G10" s="109">
        <v>2839.1480000000001</v>
      </c>
      <c r="H10" s="103">
        <f t="shared" si="0"/>
        <v>28.300000000000004</v>
      </c>
      <c r="I10" s="7" t="s">
        <v>566</v>
      </c>
      <c r="J10" s="7">
        <v>30</v>
      </c>
      <c r="K10" s="7">
        <v>5</v>
      </c>
      <c r="L10" s="7">
        <f t="shared" si="1"/>
        <v>10.600000000000001</v>
      </c>
      <c r="M10" s="51">
        <f t="shared" si="2"/>
        <v>28.300000000000004</v>
      </c>
      <c r="N10" s="45">
        <f t="shared" si="3"/>
        <v>2901789.9780000001</v>
      </c>
      <c r="O10" s="45">
        <f t="shared" si="4"/>
        <v>483631.663</v>
      </c>
      <c r="P10" s="45">
        <f t="shared" si="5"/>
        <v>1025299.1255600002</v>
      </c>
      <c r="Q10" s="45">
        <f t="shared" si="6"/>
        <v>2737355.2125800005</v>
      </c>
      <c r="R10" s="45">
        <f t="shared" si="7"/>
        <v>7148075.9791400004</v>
      </c>
      <c r="S10" s="45">
        <f t="shared" si="8"/>
        <v>7148075.9791400013</v>
      </c>
    </row>
    <row r="11" spans="1:19" ht="13" x14ac:dyDescent="0.15">
      <c r="A11" s="7" t="s">
        <v>19</v>
      </c>
      <c r="B11" s="7">
        <v>45.3</v>
      </c>
      <c r="C11" s="60" t="s">
        <v>19</v>
      </c>
      <c r="D11" s="62">
        <v>199903</v>
      </c>
      <c r="E11" s="62">
        <v>51670973</v>
      </c>
      <c r="F11" s="108">
        <v>89</v>
      </c>
      <c r="G11" s="109">
        <v>258.48</v>
      </c>
      <c r="H11" s="103">
        <f t="shared" si="0"/>
        <v>43.7</v>
      </c>
      <c r="I11" s="7" t="s">
        <v>566</v>
      </c>
      <c r="J11" s="7">
        <v>30</v>
      </c>
      <c r="K11" s="7">
        <v>5</v>
      </c>
      <c r="L11" s="7">
        <f t="shared" si="1"/>
        <v>10.299999999999997</v>
      </c>
      <c r="M11" s="51">
        <f t="shared" si="2"/>
        <v>43.7</v>
      </c>
      <c r="N11" s="45">
        <f t="shared" si="3"/>
        <v>155012.91899999999</v>
      </c>
      <c r="O11" s="45">
        <f t="shared" si="4"/>
        <v>25835.486499999999</v>
      </c>
      <c r="P11" s="45">
        <f t="shared" si="5"/>
        <v>53221.102189999983</v>
      </c>
      <c r="Q11" s="45">
        <f t="shared" si="6"/>
        <v>225802.15201000005</v>
      </c>
      <c r="R11" s="45">
        <f t="shared" si="7"/>
        <v>459871.65970000002</v>
      </c>
      <c r="S11" s="45">
        <f t="shared" si="8"/>
        <v>459871.65970000002</v>
      </c>
    </row>
    <row r="12" spans="1:19" ht="13" x14ac:dyDescent="0.15">
      <c r="A12" s="7" t="s">
        <v>20</v>
      </c>
      <c r="B12" s="7">
        <v>46.1</v>
      </c>
      <c r="C12" s="60" t="s">
        <v>20</v>
      </c>
      <c r="D12" s="62">
        <v>434232</v>
      </c>
      <c r="E12" s="62">
        <v>546746993</v>
      </c>
      <c r="F12" s="108">
        <v>61</v>
      </c>
      <c r="G12" s="109">
        <v>1259.1130000000001</v>
      </c>
      <c r="H12" s="103">
        <f t="shared" si="0"/>
        <v>14.899999999999999</v>
      </c>
      <c r="I12" s="7" t="s">
        <v>566</v>
      </c>
      <c r="J12" s="7">
        <v>30</v>
      </c>
      <c r="K12" s="7">
        <v>5</v>
      </c>
      <c r="L12" s="7">
        <f t="shared" si="1"/>
        <v>11.100000000000001</v>
      </c>
      <c r="M12" s="51">
        <f t="shared" si="2"/>
        <v>14.899999999999999</v>
      </c>
      <c r="N12" s="45">
        <f t="shared" si="3"/>
        <v>1640240.9790000001</v>
      </c>
      <c r="O12" s="45">
        <f t="shared" si="4"/>
        <v>273373.49650000001</v>
      </c>
      <c r="P12" s="45">
        <f t="shared" si="5"/>
        <v>606889.16223000013</v>
      </c>
      <c r="Q12" s="45">
        <f t="shared" si="6"/>
        <v>814653.01956999989</v>
      </c>
      <c r="R12" s="45">
        <f t="shared" si="7"/>
        <v>3335156.6573000005</v>
      </c>
      <c r="S12" s="45">
        <f t="shared" si="8"/>
        <v>3335156.6573000001</v>
      </c>
    </row>
    <row r="13" spans="1:19" ht="13" x14ac:dyDescent="0.15">
      <c r="A13" s="7" t="s">
        <v>21</v>
      </c>
      <c r="B13" s="7">
        <v>44.7</v>
      </c>
      <c r="C13" s="60" t="s">
        <v>21</v>
      </c>
      <c r="D13" s="62">
        <v>172513</v>
      </c>
      <c r="E13" s="62">
        <v>104186045</v>
      </c>
      <c r="F13" s="108">
        <v>70.599999999999994</v>
      </c>
      <c r="G13" s="109">
        <v>603.93100000000004</v>
      </c>
      <c r="H13" s="103">
        <f t="shared" si="0"/>
        <v>25.899999999999991</v>
      </c>
      <c r="I13" s="7" t="s">
        <v>566</v>
      </c>
      <c r="J13" s="7">
        <v>30</v>
      </c>
      <c r="K13" s="7">
        <v>5</v>
      </c>
      <c r="L13" s="7">
        <f t="shared" si="1"/>
        <v>9.7000000000000028</v>
      </c>
      <c r="M13" s="51">
        <f t="shared" si="2"/>
        <v>25.899999999999991</v>
      </c>
      <c r="N13" s="45">
        <f t="shared" si="3"/>
        <v>312558.13500000001</v>
      </c>
      <c r="O13" s="45">
        <f t="shared" si="4"/>
        <v>52093.022499999999</v>
      </c>
      <c r="P13" s="45">
        <f t="shared" si="5"/>
        <v>101060.46365000002</v>
      </c>
      <c r="Q13" s="45">
        <f t="shared" si="6"/>
        <v>269841.85654999991</v>
      </c>
      <c r="R13" s="45">
        <f t="shared" si="7"/>
        <v>735553.47769999993</v>
      </c>
      <c r="S13" s="45">
        <f t="shared" si="8"/>
        <v>735553.47769999993</v>
      </c>
    </row>
    <row r="14" spans="1:19" ht="13" x14ac:dyDescent="0.15">
      <c r="A14" s="7" t="s">
        <v>22</v>
      </c>
      <c r="B14" s="7">
        <v>46.4</v>
      </c>
      <c r="C14" s="60" t="s">
        <v>22</v>
      </c>
      <c r="D14" s="62">
        <v>483311</v>
      </c>
      <c r="E14" s="62">
        <v>1075923519</v>
      </c>
      <c r="F14" s="108">
        <v>74</v>
      </c>
      <c r="G14" s="109">
        <v>2226.1509999999998</v>
      </c>
      <c r="H14" s="103">
        <f t="shared" si="0"/>
        <v>27.6</v>
      </c>
      <c r="I14" s="7" t="s">
        <v>566</v>
      </c>
      <c r="J14" s="7">
        <v>30</v>
      </c>
      <c r="K14" s="7">
        <v>5</v>
      </c>
      <c r="L14" s="7">
        <f t="shared" si="1"/>
        <v>11.399999999999999</v>
      </c>
      <c r="M14" s="51">
        <f t="shared" si="2"/>
        <v>27.6</v>
      </c>
      <c r="N14" s="45">
        <f t="shared" si="3"/>
        <v>3227770.557</v>
      </c>
      <c r="O14" s="45">
        <f t="shared" si="4"/>
        <v>537961.75950000004</v>
      </c>
      <c r="P14" s="45">
        <f t="shared" si="5"/>
        <v>1226552.8116599999</v>
      </c>
      <c r="Q14" s="45">
        <f t="shared" si="6"/>
        <v>2969548.9124400001</v>
      </c>
      <c r="R14" s="45">
        <f t="shared" si="7"/>
        <v>7961834.0405999999</v>
      </c>
      <c r="S14" s="45">
        <f t="shared" si="8"/>
        <v>7961834.0405999999</v>
      </c>
    </row>
    <row r="15" spans="1:19" ht="13" x14ac:dyDescent="0.15">
      <c r="A15" s="7" t="s">
        <v>23</v>
      </c>
      <c r="B15" s="7">
        <v>45.9</v>
      </c>
      <c r="C15" s="60" t="s">
        <v>23</v>
      </c>
      <c r="D15" s="62">
        <v>349282</v>
      </c>
      <c r="E15" s="62">
        <v>1488248442</v>
      </c>
      <c r="F15" s="108">
        <v>67.7</v>
      </c>
      <c r="G15" s="109">
        <v>4260.8819999999996</v>
      </c>
      <c r="H15" s="103">
        <f t="shared" si="0"/>
        <v>21.800000000000004</v>
      </c>
      <c r="I15" s="7" t="s">
        <v>566</v>
      </c>
      <c r="J15" s="7">
        <v>30</v>
      </c>
      <c r="K15" s="7">
        <v>5</v>
      </c>
      <c r="L15" s="7">
        <f t="shared" si="1"/>
        <v>10.899999999999999</v>
      </c>
      <c r="M15" s="51">
        <f t="shared" si="2"/>
        <v>21.800000000000004</v>
      </c>
      <c r="N15" s="45">
        <f t="shared" si="3"/>
        <v>4464745.3260000004</v>
      </c>
      <c r="O15" s="45">
        <f t="shared" si="4"/>
        <v>744124.22100000002</v>
      </c>
      <c r="P15" s="45">
        <f t="shared" si="5"/>
        <v>1622190.8017799996</v>
      </c>
      <c r="Q15" s="45">
        <f t="shared" si="6"/>
        <v>3244381.6035600007</v>
      </c>
      <c r="R15" s="45">
        <f t="shared" si="7"/>
        <v>10075441.952339999</v>
      </c>
      <c r="S15" s="45">
        <f t="shared" si="8"/>
        <v>10075441.952340001</v>
      </c>
    </row>
    <row r="16" spans="1:19" ht="13" x14ac:dyDescent="0.15">
      <c r="A16" s="7" t="s">
        <v>24</v>
      </c>
      <c r="B16" s="7">
        <v>46.3</v>
      </c>
      <c r="C16" s="60" t="s">
        <v>24</v>
      </c>
      <c r="D16" s="62">
        <v>216228</v>
      </c>
      <c r="E16" s="62">
        <v>402007010</v>
      </c>
      <c r="F16" s="108">
        <v>52.5</v>
      </c>
      <c r="G16" s="109">
        <v>1859.18</v>
      </c>
      <c r="H16" s="103">
        <f t="shared" si="0"/>
        <v>6.2000000000000028</v>
      </c>
      <c r="I16" s="7" t="s">
        <v>566</v>
      </c>
      <c r="J16" s="7">
        <v>30</v>
      </c>
      <c r="K16" s="7">
        <v>5</v>
      </c>
      <c r="L16" s="7">
        <f t="shared" si="1"/>
        <v>11.299999999999997</v>
      </c>
      <c r="M16" s="51">
        <f t="shared" si="2"/>
        <v>6.2000000000000028</v>
      </c>
      <c r="N16" s="45">
        <f t="shared" si="3"/>
        <v>1206021.03</v>
      </c>
      <c r="O16" s="45">
        <f t="shared" si="4"/>
        <v>201003.505</v>
      </c>
      <c r="P16" s="45">
        <f t="shared" si="5"/>
        <v>454267.92129999993</v>
      </c>
      <c r="Q16" s="45">
        <f t="shared" si="6"/>
        <v>249244.34620000009</v>
      </c>
      <c r="R16" s="45">
        <f t="shared" si="7"/>
        <v>2110536.8025000002</v>
      </c>
      <c r="S16" s="45">
        <f t="shared" si="8"/>
        <v>2110536.8025000002</v>
      </c>
    </row>
    <row r="17" spans="1:19" ht="13" x14ac:dyDescent="0.15">
      <c r="A17" s="7" t="s">
        <v>25</v>
      </c>
      <c r="B17" s="7">
        <v>44</v>
      </c>
      <c r="C17" s="60" t="s">
        <v>25</v>
      </c>
      <c r="D17" s="62">
        <v>524216</v>
      </c>
      <c r="E17" s="62">
        <v>576441673</v>
      </c>
      <c r="F17" s="108">
        <v>77.599999999999994</v>
      </c>
      <c r="G17" s="109">
        <v>1099.627</v>
      </c>
      <c r="H17" s="103">
        <f t="shared" si="0"/>
        <v>33.599999999999994</v>
      </c>
      <c r="I17" s="7" t="s">
        <v>566</v>
      </c>
      <c r="J17" s="7">
        <v>30</v>
      </c>
      <c r="K17" s="7">
        <v>5</v>
      </c>
      <c r="L17" s="7">
        <f t="shared" si="1"/>
        <v>9</v>
      </c>
      <c r="M17" s="51">
        <f t="shared" si="2"/>
        <v>33.599999999999994</v>
      </c>
      <c r="N17" s="45">
        <f t="shared" si="3"/>
        <v>1729325.0190000001</v>
      </c>
      <c r="O17" s="45">
        <f t="shared" si="4"/>
        <v>288220.83649999998</v>
      </c>
      <c r="P17" s="45">
        <f t="shared" si="5"/>
        <v>518797.50569999998</v>
      </c>
      <c r="Q17" s="45">
        <f t="shared" si="6"/>
        <v>1936844.0212799995</v>
      </c>
      <c r="R17" s="45">
        <f t="shared" si="7"/>
        <v>4473187.3824799992</v>
      </c>
      <c r="S17" s="45">
        <f t="shared" si="8"/>
        <v>4473187.3824799992</v>
      </c>
    </row>
    <row r="18" spans="1:19" ht="13" x14ac:dyDescent="0.15">
      <c r="A18" s="7" t="s">
        <v>26</v>
      </c>
      <c r="B18" s="7">
        <v>46.9</v>
      </c>
      <c r="C18" s="60" t="s">
        <v>26</v>
      </c>
      <c r="D18" s="62">
        <v>238558</v>
      </c>
      <c r="E18" s="62">
        <v>617645534</v>
      </c>
      <c r="F18" s="108">
        <v>58</v>
      </c>
      <c r="G18" s="109">
        <v>2589.0839999999998</v>
      </c>
      <c r="H18" s="103">
        <f t="shared" si="0"/>
        <v>11.100000000000001</v>
      </c>
      <c r="I18" s="7" t="s">
        <v>566</v>
      </c>
      <c r="J18" s="7">
        <v>30</v>
      </c>
      <c r="K18" s="7">
        <v>5</v>
      </c>
      <c r="L18" s="7">
        <f t="shared" si="1"/>
        <v>11.899999999999999</v>
      </c>
      <c r="M18" s="51">
        <f t="shared" si="2"/>
        <v>11.100000000000001</v>
      </c>
      <c r="N18" s="45">
        <f t="shared" si="3"/>
        <v>1852936.602</v>
      </c>
      <c r="O18" s="45">
        <f t="shared" si="4"/>
        <v>308822.76699999999</v>
      </c>
      <c r="P18" s="45">
        <f t="shared" si="5"/>
        <v>734998.18545999995</v>
      </c>
      <c r="Q18" s="45">
        <f t="shared" si="6"/>
        <v>685586.54274000006</v>
      </c>
      <c r="R18" s="45">
        <f t="shared" si="7"/>
        <v>3582344.0971999997</v>
      </c>
      <c r="S18" s="45">
        <f t="shared" si="8"/>
        <v>3582344.0972000002</v>
      </c>
    </row>
    <row r="19" spans="1:19" ht="13" x14ac:dyDescent="0.15">
      <c r="A19" s="7" t="s">
        <v>27</v>
      </c>
      <c r="B19" s="7">
        <v>45.1</v>
      </c>
      <c r="C19" s="60" t="s">
        <v>27</v>
      </c>
      <c r="D19" s="62">
        <v>574592</v>
      </c>
      <c r="E19" s="62">
        <v>395032254</v>
      </c>
      <c r="F19" s="108">
        <v>71.7</v>
      </c>
      <c r="G19" s="109">
        <v>687.5</v>
      </c>
      <c r="H19" s="103">
        <f t="shared" si="0"/>
        <v>26.6</v>
      </c>
      <c r="I19" s="7" t="s">
        <v>566</v>
      </c>
      <c r="J19" s="7">
        <v>30</v>
      </c>
      <c r="K19" s="7">
        <v>5</v>
      </c>
      <c r="L19" s="7">
        <f t="shared" si="1"/>
        <v>10.100000000000001</v>
      </c>
      <c r="M19" s="51">
        <f t="shared" si="2"/>
        <v>26.6</v>
      </c>
      <c r="N19" s="45">
        <f t="shared" si="3"/>
        <v>1185096.7620000001</v>
      </c>
      <c r="O19" s="45">
        <f t="shared" si="4"/>
        <v>197516.12700000001</v>
      </c>
      <c r="P19" s="45">
        <f t="shared" si="5"/>
        <v>398982.57654000004</v>
      </c>
      <c r="Q19" s="45">
        <f t="shared" si="6"/>
        <v>1050785.7956399999</v>
      </c>
      <c r="R19" s="45">
        <f t="shared" si="7"/>
        <v>2832381.2611800004</v>
      </c>
      <c r="S19" s="45">
        <f t="shared" si="8"/>
        <v>2832381.2611799999</v>
      </c>
    </row>
    <row r="20" spans="1:19" ht="13" x14ac:dyDescent="0.15">
      <c r="A20" s="7" t="s">
        <v>28</v>
      </c>
      <c r="B20" s="7">
        <v>46</v>
      </c>
      <c r="C20" s="60" t="s">
        <v>28</v>
      </c>
      <c r="D20" s="62">
        <v>210008</v>
      </c>
      <c r="E20" s="62">
        <v>211210317</v>
      </c>
      <c r="F20" s="108">
        <v>101.1</v>
      </c>
      <c r="G20" s="109">
        <v>1005.726</v>
      </c>
      <c r="H20" s="103">
        <f t="shared" si="0"/>
        <v>55.099999999999994</v>
      </c>
      <c r="I20" s="7" t="s">
        <v>566</v>
      </c>
      <c r="J20" s="7">
        <v>30</v>
      </c>
      <c r="K20" s="7">
        <v>5</v>
      </c>
      <c r="L20" s="7">
        <f t="shared" si="1"/>
        <v>11</v>
      </c>
      <c r="M20" s="51">
        <f t="shared" si="2"/>
        <v>55.099999999999994</v>
      </c>
      <c r="N20" s="45">
        <f t="shared" si="3"/>
        <v>633630.951</v>
      </c>
      <c r="O20" s="45">
        <f t="shared" si="4"/>
        <v>105605.15850000001</v>
      </c>
      <c r="P20" s="45">
        <f t="shared" si="5"/>
        <v>232331.3487</v>
      </c>
      <c r="Q20" s="45">
        <f t="shared" si="6"/>
        <v>1163768.8466699999</v>
      </c>
      <c r="R20" s="45">
        <f t="shared" si="7"/>
        <v>2135336.3048700001</v>
      </c>
      <c r="S20" s="45">
        <f t="shared" si="8"/>
        <v>2135336.3048699996</v>
      </c>
    </row>
    <row r="21" spans="1:19" ht="13" x14ac:dyDescent="0.15">
      <c r="A21" s="7" t="s">
        <v>29</v>
      </c>
      <c r="B21" s="7">
        <v>45.7</v>
      </c>
      <c r="C21" s="60" t="s">
        <v>29</v>
      </c>
      <c r="D21" s="62">
        <v>707988</v>
      </c>
      <c r="E21" s="62">
        <v>12595865161</v>
      </c>
      <c r="F21" s="108">
        <v>70.7</v>
      </c>
      <c r="G21" s="109">
        <v>17791.074000000001</v>
      </c>
      <c r="H21" s="103">
        <f t="shared" si="0"/>
        <v>25</v>
      </c>
      <c r="I21" s="7" t="s">
        <v>566</v>
      </c>
      <c r="J21" s="7">
        <v>30</v>
      </c>
      <c r="K21" s="7">
        <v>5</v>
      </c>
      <c r="L21" s="7">
        <f t="shared" si="1"/>
        <v>10.700000000000003</v>
      </c>
      <c r="M21" s="51">
        <f t="shared" si="2"/>
        <v>25</v>
      </c>
      <c r="N21" s="45">
        <f t="shared" si="3"/>
        <v>37787595.483000003</v>
      </c>
      <c r="O21" s="45">
        <f t="shared" si="4"/>
        <v>6297932.5805000002</v>
      </c>
      <c r="P21" s="45">
        <f t="shared" si="5"/>
        <v>13477575.722270004</v>
      </c>
      <c r="Q21" s="45">
        <f t="shared" si="6"/>
        <v>31489662.9025</v>
      </c>
      <c r="R21" s="45">
        <f t="shared" si="7"/>
        <v>89052766.688270003</v>
      </c>
      <c r="S21" s="45">
        <f t="shared" si="8"/>
        <v>89052766.688270003</v>
      </c>
    </row>
    <row r="22" spans="1:19" ht="13" x14ac:dyDescent="0.15">
      <c r="A22" s="7" t="s">
        <v>30</v>
      </c>
      <c r="B22" s="7">
        <v>45.9</v>
      </c>
      <c r="C22" s="60" t="s">
        <v>30</v>
      </c>
      <c r="D22" s="62">
        <v>443922</v>
      </c>
      <c r="E22" s="62">
        <v>1080636614</v>
      </c>
      <c r="F22" s="108">
        <v>60.9</v>
      </c>
      <c r="G22" s="109">
        <v>2434.2919999999999</v>
      </c>
      <c r="H22" s="103">
        <f t="shared" si="0"/>
        <v>15</v>
      </c>
      <c r="I22" s="7" t="s">
        <v>566</v>
      </c>
      <c r="J22" s="7">
        <v>30</v>
      </c>
      <c r="K22" s="7">
        <v>5</v>
      </c>
      <c r="L22" s="7">
        <f t="shared" si="1"/>
        <v>10.899999999999999</v>
      </c>
      <c r="M22" s="51">
        <f t="shared" si="2"/>
        <v>15</v>
      </c>
      <c r="N22" s="45">
        <f t="shared" si="3"/>
        <v>3241909.8420000002</v>
      </c>
      <c r="O22" s="45">
        <f t="shared" si="4"/>
        <v>540318.30700000003</v>
      </c>
      <c r="P22" s="45">
        <f t="shared" si="5"/>
        <v>1177893.9092599999</v>
      </c>
      <c r="Q22" s="45">
        <f t="shared" si="6"/>
        <v>1620954.9210000001</v>
      </c>
      <c r="R22" s="45">
        <f t="shared" si="7"/>
        <v>6581076.9792600004</v>
      </c>
      <c r="S22" s="45">
        <f t="shared" si="8"/>
        <v>6581076.9792599995</v>
      </c>
    </row>
    <row r="23" spans="1:19" ht="13" x14ac:dyDescent="0.15">
      <c r="A23" s="7" t="s">
        <v>31</v>
      </c>
      <c r="B23" s="7">
        <v>45.7</v>
      </c>
      <c r="C23" s="60" t="s">
        <v>31</v>
      </c>
      <c r="D23" s="62">
        <v>354841</v>
      </c>
      <c r="E23" s="62">
        <v>1262977326</v>
      </c>
      <c r="F23" s="108">
        <v>88</v>
      </c>
      <c r="G23" s="109">
        <v>3559.2750000000001</v>
      </c>
      <c r="H23" s="103">
        <f t="shared" si="0"/>
        <v>42.3</v>
      </c>
      <c r="I23" s="7" t="s">
        <v>566</v>
      </c>
      <c r="J23" s="7">
        <v>30</v>
      </c>
      <c r="K23" s="7">
        <v>5</v>
      </c>
      <c r="L23" s="7">
        <f t="shared" si="1"/>
        <v>10.700000000000003</v>
      </c>
      <c r="M23" s="51">
        <f t="shared" si="2"/>
        <v>42.3</v>
      </c>
      <c r="N23" s="45">
        <f t="shared" si="3"/>
        <v>3788931.9780000001</v>
      </c>
      <c r="O23" s="45">
        <f t="shared" si="4"/>
        <v>631488.66299999994</v>
      </c>
      <c r="P23" s="45">
        <f t="shared" si="5"/>
        <v>1351385.7388200003</v>
      </c>
      <c r="Q23" s="45">
        <f t="shared" si="6"/>
        <v>5342394.0889799995</v>
      </c>
      <c r="R23" s="45">
        <f t="shared" si="7"/>
        <v>11114200.468800001</v>
      </c>
      <c r="S23" s="45">
        <f t="shared" si="8"/>
        <v>11114200.468800001</v>
      </c>
    </row>
    <row r="24" spans="1:19" ht="13" x14ac:dyDescent="0.15">
      <c r="A24" s="7" t="s">
        <v>32</v>
      </c>
      <c r="B24" s="7">
        <v>46.2</v>
      </c>
      <c r="C24" s="60" t="s">
        <v>32</v>
      </c>
      <c r="D24" s="62">
        <v>472139</v>
      </c>
      <c r="E24" s="62">
        <v>1370600630</v>
      </c>
      <c r="F24" s="108">
        <v>70.599999999999994</v>
      </c>
      <c r="G24" s="109">
        <v>2902.9569999999999</v>
      </c>
      <c r="H24" s="103">
        <f t="shared" si="0"/>
        <v>24.399999999999991</v>
      </c>
      <c r="I24" s="7" t="s">
        <v>566</v>
      </c>
      <c r="J24" s="7">
        <v>30</v>
      </c>
      <c r="K24" s="7">
        <v>5</v>
      </c>
      <c r="L24" s="7">
        <f t="shared" si="1"/>
        <v>11.200000000000003</v>
      </c>
      <c r="M24" s="51">
        <f t="shared" si="2"/>
        <v>24.399999999999991</v>
      </c>
      <c r="N24" s="45">
        <f t="shared" si="3"/>
        <v>4111801.89</v>
      </c>
      <c r="O24" s="45">
        <f t="shared" si="4"/>
        <v>685300.31499999994</v>
      </c>
      <c r="P24" s="45">
        <f t="shared" si="5"/>
        <v>1535072.7056000005</v>
      </c>
      <c r="Q24" s="45">
        <f t="shared" si="6"/>
        <v>3344265.5371999987</v>
      </c>
      <c r="R24" s="45">
        <f t="shared" si="7"/>
        <v>9676440.4477999993</v>
      </c>
      <c r="S24" s="45">
        <f t="shared" si="8"/>
        <v>9676440.4477999993</v>
      </c>
    </row>
    <row r="25" spans="1:19" ht="13" x14ac:dyDescent="0.15">
      <c r="A25" s="7" t="s">
        <v>33</v>
      </c>
      <c r="B25" s="7">
        <v>46.1</v>
      </c>
      <c r="C25" s="60" t="s">
        <v>33</v>
      </c>
      <c r="D25" s="62">
        <v>449514</v>
      </c>
      <c r="E25" s="62">
        <v>1098619455</v>
      </c>
      <c r="F25" s="108">
        <v>62</v>
      </c>
      <c r="G25" s="109">
        <v>2444.0169999999998</v>
      </c>
      <c r="H25" s="103">
        <f t="shared" si="0"/>
        <v>15.899999999999999</v>
      </c>
      <c r="I25" s="7" t="s">
        <v>566</v>
      </c>
      <c r="J25" s="7">
        <v>30</v>
      </c>
      <c r="K25" s="7">
        <v>5</v>
      </c>
      <c r="L25" s="7">
        <f t="shared" si="1"/>
        <v>11.100000000000001</v>
      </c>
      <c r="M25" s="51">
        <f t="shared" si="2"/>
        <v>15.899999999999999</v>
      </c>
      <c r="N25" s="45">
        <f t="shared" si="3"/>
        <v>3295858.3650000002</v>
      </c>
      <c r="O25" s="45">
        <f t="shared" si="4"/>
        <v>549309.72750000004</v>
      </c>
      <c r="P25" s="45">
        <f t="shared" si="5"/>
        <v>1219467.5950500001</v>
      </c>
      <c r="Q25" s="45">
        <f t="shared" si="6"/>
        <v>1746804.9334499999</v>
      </c>
      <c r="R25" s="45">
        <f t="shared" si="7"/>
        <v>6811440.6210000012</v>
      </c>
      <c r="S25" s="45">
        <f t="shared" si="8"/>
        <v>6811440.6210000003</v>
      </c>
    </row>
    <row r="26" spans="1:19" ht="13" x14ac:dyDescent="0.15">
      <c r="A26" s="7" t="s">
        <v>34</v>
      </c>
      <c r="B26" s="7">
        <v>46.5</v>
      </c>
      <c r="C26" s="60" t="s">
        <v>34</v>
      </c>
      <c r="D26" s="62">
        <v>294616</v>
      </c>
      <c r="E26" s="62">
        <v>319562025</v>
      </c>
      <c r="F26" s="108">
        <v>48.3</v>
      </c>
      <c r="G26" s="109">
        <v>1084.672</v>
      </c>
      <c r="H26" s="103">
        <f t="shared" si="0"/>
        <v>1.7999999999999972</v>
      </c>
      <c r="I26" s="7" t="s">
        <v>566</v>
      </c>
      <c r="J26" s="7">
        <v>30</v>
      </c>
      <c r="K26" s="7">
        <v>5</v>
      </c>
      <c r="L26" s="7">
        <f t="shared" si="1"/>
        <v>11.5</v>
      </c>
      <c r="M26" s="51">
        <f t="shared" si="2"/>
        <v>1.7999999999999972</v>
      </c>
      <c r="N26" s="45">
        <f t="shared" si="3"/>
        <v>958686.07499999995</v>
      </c>
      <c r="O26" s="45">
        <f t="shared" si="4"/>
        <v>159781.01250000001</v>
      </c>
      <c r="P26" s="45">
        <f t="shared" si="5"/>
        <v>367496.32874999999</v>
      </c>
      <c r="Q26" s="45">
        <f t="shared" si="6"/>
        <v>57521.164499999904</v>
      </c>
      <c r="R26" s="45">
        <f t="shared" si="7"/>
        <v>1543484.5807499997</v>
      </c>
      <c r="S26" s="45">
        <f t="shared" si="8"/>
        <v>1543484.58075</v>
      </c>
    </row>
    <row r="27" spans="1:19" ht="13" x14ac:dyDescent="0.15">
      <c r="A27" s="7" t="s">
        <v>35</v>
      </c>
      <c r="B27" s="7">
        <v>47.8</v>
      </c>
      <c r="C27" s="60" t="s">
        <v>35</v>
      </c>
      <c r="D27" s="62">
        <v>248713</v>
      </c>
      <c r="E27" s="62">
        <v>471109063</v>
      </c>
      <c r="F27" s="108">
        <v>55.3</v>
      </c>
      <c r="G27" s="109">
        <v>1894.1880000000001</v>
      </c>
      <c r="H27" s="103">
        <f t="shared" si="0"/>
        <v>7.5</v>
      </c>
      <c r="I27" s="7" t="s">
        <v>566</v>
      </c>
      <c r="J27" s="7">
        <v>30</v>
      </c>
      <c r="K27" s="7">
        <v>5</v>
      </c>
      <c r="L27" s="7">
        <f t="shared" si="1"/>
        <v>12.799999999999997</v>
      </c>
      <c r="M27" s="51">
        <f t="shared" si="2"/>
        <v>7.5</v>
      </c>
      <c r="N27" s="45">
        <f t="shared" si="3"/>
        <v>1413327.189</v>
      </c>
      <c r="O27" s="45">
        <f t="shared" si="4"/>
        <v>235554.53150000001</v>
      </c>
      <c r="P27" s="45">
        <f t="shared" si="5"/>
        <v>603019.60063999984</v>
      </c>
      <c r="Q27" s="45">
        <f t="shared" si="6"/>
        <v>353331.79725</v>
      </c>
      <c r="R27" s="45">
        <f t="shared" si="7"/>
        <v>2605233.1183899995</v>
      </c>
      <c r="S27" s="45">
        <f t="shared" si="8"/>
        <v>2605233.11839</v>
      </c>
    </row>
    <row r="28" spans="1:19" ht="13" x14ac:dyDescent="0.15">
      <c r="A28" s="7" t="s">
        <v>36</v>
      </c>
      <c r="B28" s="7">
        <v>46.2</v>
      </c>
      <c r="C28" s="60" t="s">
        <v>36</v>
      </c>
      <c r="D28" s="62">
        <v>399157</v>
      </c>
      <c r="E28" s="62">
        <v>987052225</v>
      </c>
      <c r="F28" s="108">
        <v>57.4</v>
      </c>
      <c r="G28" s="109">
        <v>2472.84</v>
      </c>
      <c r="H28" s="103">
        <f t="shared" si="0"/>
        <v>11.199999999999996</v>
      </c>
      <c r="I28" s="7" t="s">
        <v>566</v>
      </c>
      <c r="J28" s="7">
        <v>30</v>
      </c>
      <c r="K28" s="7">
        <v>5</v>
      </c>
      <c r="L28" s="7">
        <f t="shared" si="1"/>
        <v>11.200000000000003</v>
      </c>
      <c r="M28" s="51">
        <f t="shared" si="2"/>
        <v>11.199999999999996</v>
      </c>
      <c r="N28" s="45">
        <f t="shared" si="3"/>
        <v>2961156.6749999998</v>
      </c>
      <c r="O28" s="45">
        <f t="shared" si="4"/>
        <v>493526.11249999999</v>
      </c>
      <c r="P28" s="45">
        <f t="shared" si="5"/>
        <v>1105498.4920000001</v>
      </c>
      <c r="Q28" s="45">
        <f t="shared" si="6"/>
        <v>1105498.4919999996</v>
      </c>
      <c r="R28" s="45">
        <f t="shared" si="7"/>
        <v>5665679.7714999998</v>
      </c>
      <c r="S28" s="45">
        <f t="shared" si="8"/>
        <v>5665679.7714999998</v>
      </c>
    </row>
    <row r="29" spans="1:19" ht="13" x14ac:dyDescent="0.15">
      <c r="A29" s="7" t="s">
        <v>37</v>
      </c>
      <c r="B29" s="7">
        <v>45.8</v>
      </c>
      <c r="C29" s="60" t="s">
        <v>37</v>
      </c>
      <c r="D29" s="62">
        <v>490035</v>
      </c>
      <c r="E29" s="62">
        <v>5664061202</v>
      </c>
      <c r="F29" s="108">
        <v>63</v>
      </c>
      <c r="G29" s="109">
        <v>11558.482</v>
      </c>
      <c r="H29" s="103">
        <f t="shared" si="0"/>
        <v>17.200000000000003</v>
      </c>
      <c r="I29" s="7" t="s">
        <v>566</v>
      </c>
      <c r="J29" s="7">
        <v>30</v>
      </c>
      <c r="K29" s="7">
        <v>5</v>
      </c>
      <c r="L29" s="7">
        <f t="shared" si="1"/>
        <v>10.799999999999997</v>
      </c>
      <c r="M29" s="51">
        <f t="shared" si="2"/>
        <v>17.200000000000003</v>
      </c>
      <c r="N29" s="45">
        <f t="shared" si="3"/>
        <v>16992183.605999999</v>
      </c>
      <c r="O29" s="45">
        <f t="shared" si="4"/>
        <v>2832030.6009999998</v>
      </c>
      <c r="P29" s="45">
        <f t="shared" si="5"/>
        <v>6117186.0981599987</v>
      </c>
      <c r="Q29" s="45">
        <f t="shared" si="6"/>
        <v>9742185.2674400005</v>
      </c>
      <c r="R29" s="45">
        <f t="shared" si="7"/>
        <v>35683585.5726</v>
      </c>
      <c r="S29" s="45">
        <f t="shared" si="8"/>
        <v>35683585.5726</v>
      </c>
    </row>
    <row r="30" spans="1:19" ht="13" x14ac:dyDescent="0.15">
      <c r="A30" s="7" t="s">
        <v>38</v>
      </c>
      <c r="B30" s="7">
        <v>45.2</v>
      </c>
      <c r="C30" s="60" t="s">
        <v>38</v>
      </c>
      <c r="D30" s="62">
        <v>596548</v>
      </c>
      <c r="E30" s="62">
        <v>247007294</v>
      </c>
      <c r="F30" s="108">
        <v>61.3</v>
      </c>
      <c r="G30" s="109">
        <v>414.06099999999998</v>
      </c>
      <c r="H30" s="103">
        <f t="shared" si="0"/>
        <v>16.099999999999994</v>
      </c>
      <c r="I30" s="7" t="s">
        <v>566</v>
      </c>
      <c r="J30" s="7">
        <v>30</v>
      </c>
      <c r="K30" s="7">
        <v>5</v>
      </c>
      <c r="L30" s="7">
        <f t="shared" si="1"/>
        <v>10.200000000000003</v>
      </c>
      <c r="M30" s="51">
        <f t="shared" si="2"/>
        <v>16.099999999999994</v>
      </c>
      <c r="N30" s="45">
        <f t="shared" si="3"/>
        <v>741021.88199999998</v>
      </c>
      <c r="O30" s="45">
        <f t="shared" si="4"/>
        <v>123503.647</v>
      </c>
      <c r="P30" s="45">
        <f t="shared" si="5"/>
        <v>251947.43988000008</v>
      </c>
      <c r="Q30" s="45">
        <f t="shared" si="6"/>
        <v>397681.74333999987</v>
      </c>
      <c r="R30" s="45">
        <f t="shared" si="7"/>
        <v>1514154.7122199999</v>
      </c>
      <c r="S30" s="45">
        <f t="shared" si="8"/>
        <v>1514154.7122199999</v>
      </c>
    </row>
    <row r="31" spans="1:19" ht="13" x14ac:dyDescent="0.15">
      <c r="A31" s="7" t="s">
        <v>39</v>
      </c>
      <c r="B31" s="7">
        <v>46.4</v>
      </c>
      <c r="C31" s="60" t="s">
        <v>39</v>
      </c>
      <c r="D31" s="62">
        <v>235810</v>
      </c>
      <c r="E31" s="62">
        <v>451342202</v>
      </c>
      <c r="F31" s="108">
        <v>51.5</v>
      </c>
      <c r="G31" s="109">
        <v>1914.0060000000001</v>
      </c>
      <c r="H31" s="103">
        <f t="shared" si="0"/>
        <v>5.1000000000000014</v>
      </c>
      <c r="I31" s="7" t="s">
        <v>566</v>
      </c>
      <c r="J31" s="7">
        <v>30</v>
      </c>
      <c r="K31" s="7">
        <v>5</v>
      </c>
      <c r="L31" s="7">
        <f t="shared" si="1"/>
        <v>11.399999999999999</v>
      </c>
      <c r="M31" s="51">
        <f t="shared" si="2"/>
        <v>5.1000000000000014</v>
      </c>
      <c r="N31" s="45">
        <f t="shared" si="3"/>
        <v>1354026.6059999999</v>
      </c>
      <c r="O31" s="45">
        <f t="shared" si="4"/>
        <v>225671.101</v>
      </c>
      <c r="P31" s="45">
        <f t="shared" si="5"/>
        <v>514530.11027999991</v>
      </c>
      <c r="Q31" s="45">
        <f t="shared" si="6"/>
        <v>230184.52302000008</v>
      </c>
      <c r="R31" s="45">
        <f t="shared" si="7"/>
        <v>2324412.3402999998</v>
      </c>
      <c r="S31" s="45">
        <f t="shared" si="8"/>
        <v>2324412.3402999998</v>
      </c>
    </row>
    <row r="32" spans="1:19" ht="13" x14ac:dyDescent="0.15">
      <c r="A32" s="7" t="s">
        <v>40</v>
      </c>
      <c r="B32" s="7">
        <v>46.1</v>
      </c>
      <c r="C32" s="60" t="s">
        <v>40</v>
      </c>
      <c r="D32" s="62">
        <v>307637</v>
      </c>
      <c r="E32" s="62">
        <v>552394638</v>
      </c>
      <c r="F32" s="108">
        <v>54.4</v>
      </c>
      <c r="G32" s="109">
        <v>1795.6030000000001</v>
      </c>
      <c r="H32" s="103">
        <f t="shared" si="0"/>
        <v>8.2999999999999972</v>
      </c>
      <c r="I32" s="7" t="s">
        <v>566</v>
      </c>
      <c r="J32" s="7">
        <v>30</v>
      </c>
      <c r="K32" s="7">
        <v>5</v>
      </c>
      <c r="L32" s="7">
        <f t="shared" si="1"/>
        <v>11.100000000000001</v>
      </c>
      <c r="M32" s="51">
        <f t="shared" si="2"/>
        <v>8.2999999999999972</v>
      </c>
      <c r="N32" s="45">
        <f t="shared" si="3"/>
        <v>1657183.9140000001</v>
      </c>
      <c r="O32" s="45">
        <f t="shared" si="4"/>
        <v>276197.31900000002</v>
      </c>
      <c r="P32" s="45">
        <f t="shared" si="5"/>
        <v>613158.04818000016</v>
      </c>
      <c r="Q32" s="45">
        <f t="shared" si="6"/>
        <v>458487.54953999986</v>
      </c>
      <c r="R32" s="45">
        <f t="shared" si="7"/>
        <v>3005026.83072</v>
      </c>
      <c r="S32" s="45">
        <f t="shared" si="8"/>
        <v>3005026.83072</v>
      </c>
    </row>
    <row r="33" spans="1:19" ht="13" x14ac:dyDescent="0.15">
      <c r="A33" s="7" t="s">
        <v>41</v>
      </c>
      <c r="B33" s="7">
        <v>46</v>
      </c>
      <c r="C33" s="60" t="s">
        <v>41</v>
      </c>
      <c r="D33" s="62">
        <v>539358</v>
      </c>
      <c r="E33" s="62">
        <v>1565742885</v>
      </c>
      <c r="F33" s="108">
        <v>51.2</v>
      </c>
      <c r="G33" s="109">
        <v>2902.9769999999999</v>
      </c>
      <c r="H33" s="103">
        <f t="shared" si="0"/>
        <v>5.2000000000000028</v>
      </c>
      <c r="I33" s="7" t="s">
        <v>566</v>
      </c>
      <c r="J33" s="7">
        <v>30</v>
      </c>
      <c r="K33" s="7">
        <v>5</v>
      </c>
      <c r="L33" s="7">
        <f t="shared" si="1"/>
        <v>11</v>
      </c>
      <c r="M33" s="51">
        <f t="shared" si="2"/>
        <v>5.2000000000000028</v>
      </c>
      <c r="N33" s="45">
        <f t="shared" si="3"/>
        <v>4697228.6550000003</v>
      </c>
      <c r="O33" s="45">
        <f t="shared" si="4"/>
        <v>782871.4425</v>
      </c>
      <c r="P33" s="45">
        <f t="shared" si="5"/>
        <v>1722317.1735</v>
      </c>
      <c r="Q33" s="45">
        <f t="shared" si="6"/>
        <v>814186.30020000052</v>
      </c>
      <c r="R33" s="45">
        <f t="shared" si="7"/>
        <v>8016603.5712000001</v>
      </c>
      <c r="S33" s="45">
        <f t="shared" si="8"/>
        <v>8016603.5712000001</v>
      </c>
    </row>
    <row r="34" spans="1:19" ht="13" x14ac:dyDescent="0.15">
      <c r="A34" s="7" t="s">
        <v>42</v>
      </c>
      <c r="B34" s="7">
        <v>46.1</v>
      </c>
      <c r="C34" s="60" t="s">
        <v>42</v>
      </c>
      <c r="D34" s="62">
        <v>766701</v>
      </c>
      <c r="E34" s="62">
        <v>3447716292</v>
      </c>
      <c r="F34" s="108">
        <v>63.2</v>
      </c>
      <c r="G34" s="109">
        <v>4496.817</v>
      </c>
      <c r="H34" s="103">
        <f t="shared" si="0"/>
        <v>17.100000000000001</v>
      </c>
      <c r="I34" s="7" t="s">
        <v>566</v>
      </c>
      <c r="J34" s="7">
        <v>30</v>
      </c>
      <c r="K34" s="7">
        <v>5</v>
      </c>
      <c r="L34" s="7">
        <f t="shared" si="1"/>
        <v>11.100000000000001</v>
      </c>
      <c r="M34" s="51">
        <f t="shared" si="2"/>
        <v>17.100000000000001</v>
      </c>
      <c r="N34" s="45">
        <f t="shared" si="3"/>
        <v>10343148.876</v>
      </c>
      <c r="O34" s="45">
        <f t="shared" si="4"/>
        <v>1723858.1459999999</v>
      </c>
      <c r="P34" s="45">
        <f t="shared" si="5"/>
        <v>3826965.0841200002</v>
      </c>
      <c r="Q34" s="45">
        <f t="shared" si="6"/>
        <v>5895594.8593200007</v>
      </c>
      <c r="R34" s="45">
        <f t="shared" si="7"/>
        <v>21789566.965440001</v>
      </c>
      <c r="S34" s="45">
        <f t="shared" si="8"/>
        <v>21789566.965440001</v>
      </c>
    </row>
    <row r="35" spans="1:19" ht="13" x14ac:dyDescent="0.15">
      <c r="A35" s="7" t="s">
        <v>43</v>
      </c>
      <c r="B35" s="7">
        <v>47</v>
      </c>
      <c r="C35" s="60" t="s">
        <v>43</v>
      </c>
      <c r="D35" s="62">
        <v>412679</v>
      </c>
      <c r="E35" s="62">
        <v>408196867</v>
      </c>
      <c r="F35" s="108">
        <v>60.3</v>
      </c>
      <c r="G35" s="109">
        <v>989.13800000000003</v>
      </c>
      <c r="H35" s="103">
        <f t="shared" si="0"/>
        <v>13.299999999999997</v>
      </c>
      <c r="I35" s="7" t="s">
        <v>566</v>
      </c>
      <c r="J35" s="7">
        <v>30</v>
      </c>
      <c r="K35" s="7">
        <v>5</v>
      </c>
      <c r="L35" s="7">
        <f t="shared" si="1"/>
        <v>12</v>
      </c>
      <c r="M35" s="51">
        <f t="shared" si="2"/>
        <v>13.299999999999997</v>
      </c>
      <c r="N35" s="45">
        <f t="shared" si="3"/>
        <v>1224590.601</v>
      </c>
      <c r="O35" s="45">
        <f t="shared" si="4"/>
        <v>204098.43350000001</v>
      </c>
      <c r="P35" s="45">
        <f t="shared" si="5"/>
        <v>489836.24040000001</v>
      </c>
      <c r="Q35" s="45">
        <f t="shared" si="6"/>
        <v>542901.83310999989</v>
      </c>
      <c r="R35" s="45">
        <f t="shared" si="7"/>
        <v>2461427.1080100001</v>
      </c>
      <c r="S35" s="45">
        <f t="shared" si="8"/>
        <v>2461427.1080099996</v>
      </c>
    </row>
    <row r="36" spans="1:19" ht="13" x14ac:dyDescent="0.15">
      <c r="A36" s="7" t="s">
        <v>44</v>
      </c>
      <c r="B36" s="7">
        <v>46.7</v>
      </c>
      <c r="C36" s="60" t="s">
        <v>44</v>
      </c>
      <c r="D36" s="62">
        <v>317891</v>
      </c>
      <c r="E36" s="62">
        <v>230320359</v>
      </c>
      <c r="F36" s="108">
        <v>60.9</v>
      </c>
      <c r="G36" s="109">
        <v>724.52700000000004</v>
      </c>
      <c r="H36" s="103">
        <f t="shared" si="0"/>
        <v>14.199999999999996</v>
      </c>
      <c r="I36" s="7" t="s">
        <v>566</v>
      </c>
      <c r="J36" s="7">
        <v>30</v>
      </c>
      <c r="K36" s="7">
        <v>5</v>
      </c>
      <c r="L36" s="7">
        <f t="shared" si="1"/>
        <v>11.700000000000003</v>
      </c>
      <c r="M36" s="51">
        <f t="shared" si="2"/>
        <v>14.199999999999996</v>
      </c>
      <c r="N36" s="45">
        <f t="shared" si="3"/>
        <v>690961.07700000005</v>
      </c>
      <c r="O36" s="45">
        <f t="shared" si="4"/>
        <v>115160.1795</v>
      </c>
      <c r="P36" s="45">
        <f t="shared" si="5"/>
        <v>269474.82003000006</v>
      </c>
      <c r="Q36" s="45">
        <f t="shared" si="6"/>
        <v>327054.90977999993</v>
      </c>
      <c r="R36" s="45">
        <f t="shared" si="7"/>
        <v>1402650.9863100001</v>
      </c>
      <c r="S36" s="45">
        <f t="shared" si="8"/>
        <v>1402650.9863100001</v>
      </c>
    </row>
    <row r="37" spans="1:19" ht="13" x14ac:dyDescent="0.15">
      <c r="A37" s="7" t="s">
        <v>45</v>
      </c>
      <c r="B37" s="7">
        <v>46.1</v>
      </c>
      <c r="C37" s="60" t="s">
        <v>45</v>
      </c>
      <c r="D37" s="62">
        <v>459510</v>
      </c>
      <c r="E37" s="62">
        <v>790958599</v>
      </c>
      <c r="F37" s="108">
        <v>94</v>
      </c>
      <c r="G37" s="109">
        <v>1721.308</v>
      </c>
      <c r="H37" s="103">
        <f t="shared" si="0"/>
        <v>47.9</v>
      </c>
      <c r="I37" s="7" t="s">
        <v>566</v>
      </c>
      <c r="J37" s="7">
        <v>30</v>
      </c>
      <c r="K37" s="7">
        <v>5</v>
      </c>
      <c r="L37" s="7">
        <f t="shared" si="1"/>
        <v>11.100000000000001</v>
      </c>
      <c r="M37" s="51">
        <f t="shared" si="2"/>
        <v>47.9</v>
      </c>
      <c r="N37" s="45">
        <f t="shared" si="3"/>
        <v>2372875.7969999998</v>
      </c>
      <c r="O37" s="45">
        <f t="shared" si="4"/>
        <v>395479.29950000002</v>
      </c>
      <c r="P37" s="45">
        <f t="shared" si="5"/>
        <v>877964.04489000014</v>
      </c>
      <c r="Q37" s="45">
        <f t="shared" si="6"/>
        <v>3788691.68921</v>
      </c>
      <c r="R37" s="45">
        <f t="shared" si="7"/>
        <v>7435010.8306</v>
      </c>
      <c r="S37" s="45">
        <f t="shared" si="8"/>
        <v>7435010.8306</v>
      </c>
    </row>
    <row r="38" spans="1:19" ht="13" x14ac:dyDescent="0.15">
      <c r="A38" s="7" t="s">
        <v>46</v>
      </c>
      <c r="B38" s="7">
        <v>46.6</v>
      </c>
      <c r="C38" s="60" t="s">
        <v>46</v>
      </c>
      <c r="D38" s="62">
        <v>214761</v>
      </c>
      <c r="E38" s="62">
        <v>902265188</v>
      </c>
      <c r="F38" s="108">
        <v>59.1</v>
      </c>
      <c r="G38" s="109">
        <v>4201.2560000000003</v>
      </c>
      <c r="H38" s="103">
        <f t="shared" ref="H38:H69" si="9">F38-B38</f>
        <v>12.5</v>
      </c>
      <c r="I38" s="7" t="s">
        <v>566</v>
      </c>
      <c r="J38" s="7">
        <v>30</v>
      </c>
      <c r="K38" s="7">
        <v>5</v>
      </c>
      <c r="L38" s="7">
        <f t="shared" ref="L38:L69" si="10">B38-J38-K38</f>
        <v>11.600000000000001</v>
      </c>
      <c r="M38" s="51">
        <f t="shared" ref="M38:M69" si="11">F38-B38</f>
        <v>12.5</v>
      </c>
      <c r="N38" s="45">
        <f t="shared" si="3"/>
        <v>2706795.5639999998</v>
      </c>
      <c r="O38" s="45">
        <f t="shared" si="4"/>
        <v>451132.59399999998</v>
      </c>
      <c r="P38" s="45">
        <f t="shared" si="5"/>
        <v>1046627.6180800002</v>
      </c>
      <c r="Q38" s="45">
        <f t="shared" si="6"/>
        <v>1127831.4850000001</v>
      </c>
      <c r="R38" s="45">
        <f t="shared" si="7"/>
        <v>5332387.2610800005</v>
      </c>
      <c r="S38" s="45">
        <f t="shared" si="8"/>
        <v>5332387.2610800005</v>
      </c>
    </row>
    <row r="39" spans="1:19" ht="13" x14ac:dyDescent="0.15">
      <c r="A39" s="7" t="s">
        <v>47</v>
      </c>
      <c r="B39" s="7">
        <v>47</v>
      </c>
      <c r="C39" s="60" t="s">
        <v>47</v>
      </c>
      <c r="D39" s="62">
        <v>277793</v>
      </c>
      <c r="E39" s="62">
        <v>583772840</v>
      </c>
      <c r="F39" s="108">
        <v>54</v>
      </c>
      <c r="G39" s="109">
        <v>2101.4699999999998</v>
      </c>
      <c r="H39" s="103">
        <f t="shared" si="9"/>
        <v>7</v>
      </c>
      <c r="I39" s="7" t="s">
        <v>566</v>
      </c>
      <c r="J39" s="7">
        <v>30</v>
      </c>
      <c r="K39" s="7">
        <v>5</v>
      </c>
      <c r="L39" s="7">
        <f t="shared" si="10"/>
        <v>12</v>
      </c>
      <c r="M39" s="51">
        <f t="shared" si="11"/>
        <v>7</v>
      </c>
      <c r="N39" s="45">
        <f t="shared" si="3"/>
        <v>1751318.52</v>
      </c>
      <c r="O39" s="45">
        <f t="shared" si="4"/>
        <v>291886.42</v>
      </c>
      <c r="P39" s="45">
        <f t="shared" si="5"/>
        <v>700527.40800000005</v>
      </c>
      <c r="Q39" s="45">
        <f t="shared" si="6"/>
        <v>408640.98800000001</v>
      </c>
      <c r="R39" s="45">
        <f t="shared" si="7"/>
        <v>3152373.3360000001</v>
      </c>
      <c r="S39" s="45">
        <f t="shared" si="8"/>
        <v>3152373.3360000001</v>
      </c>
    </row>
    <row r="40" spans="1:19" ht="13" x14ac:dyDescent="0.15">
      <c r="A40" s="7" t="s">
        <v>48</v>
      </c>
      <c r="B40" s="7">
        <v>47.2</v>
      </c>
      <c r="C40" s="60" t="s">
        <v>48</v>
      </c>
      <c r="D40" s="62">
        <v>446576</v>
      </c>
      <c r="E40" s="62">
        <v>294653405</v>
      </c>
      <c r="F40" s="108">
        <v>62.6</v>
      </c>
      <c r="G40" s="109">
        <v>659.80499999999995</v>
      </c>
      <c r="H40" s="103">
        <f t="shared" si="9"/>
        <v>15.399999999999999</v>
      </c>
      <c r="I40" s="7" t="s">
        <v>566</v>
      </c>
      <c r="J40" s="7">
        <v>30</v>
      </c>
      <c r="K40" s="7">
        <v>5</v>
      </c>
      <c r="L40" s="7">
        <f t="shared" si="10"/>
        <v>12.200000000000003</v>
      </c>
      <c r="M40" s="51">
        <f t="shared" si="11"/>
        <v>15.399999999999999</v>
      </c>
      <c r="N40" s="45">
        <f t="shared" si="3"/>
        <v>883960.21499999997</v>
      </c>
      <c r="O40" s="45">
        <f t="shared" si="4"/>
        <v>147326.70250000001</v>
      </c>
      <c r="P40" s="45">
        <f t="shared" si="5"/>
        <v>359477.1541000001</v>
      </c>
      <c r="Q40" s="45">
        <f t="shared" si="6"/>
        <v>453766.24369999999</v>
      </c>
      <c r="R40" s="45">
        <f t="shared" si="7"/>
        <v>1844530.3153000001</v>
      </c>
      <c r="S40" s="45">
        <f t="shared" si="8"/>
        <v>1844530.3152999999</v>
      </c>
    </row>
    <row r="41" spans="1:19" ht="13" x14ac:dyDescent="0.15">
      <c r="A41" s="7" t="s">
        <v>49</v>
      </c>
      <c r="B41" s="7">
        <v>46.2</v>
      </c>
      <c r="C41" s="60" t="s">
        <v>49</v>
      </c>
      <c r="D41" s="62">
        <v>388806</v>
      </c>
      <c r="E41" s="62">
        <v>3179441529</v>
      </c>
      <c r="F41" s="108">
        <v>51.9</v>
      </c>
      <c r="G41" s="109">
        <v>8177.4409999999998</v>
      </c>
      <c r="H41" s="103">
        <f t="shared" si="9"/>
        <v>5.6999999999999957</v>
      </c>
      <c r="I41" s="7" t="s">
        <v>566</v>
      </c>
      <c r="J41" s="7">
        <v>30</v>
      </c>
      <c r="K41" s="7">
        <v>5</v>
      </c>
      <c r="L41" s="7">
        <f t="shared" si="10"/>
        <v>11.200000000000003</v>
      </c>
      <c r="M41" s="51">
        <f t="shared" si="11"/>
        <v>5.6999999999999957</v>
      </c>
      <c r="N41" s="45">
        <f t="shared" si="3"/>
        <v>9538324.5869999994</v>
      </c>
      <c r="O41" s="45">
        <f t="shared" si="4"/>
        <v>1589720.7645</v>
      </c>
      <c r="P41" s="45">
        <f t="shared" si="5"/>
        <v>3560974.512480001</v>
      </c>
      <c r="Q41" s="45">
        <f t="shared" si="6"/>
        <v>1812281.6715299988</v>
      </c>
      <c r="R41" s="45">
        <f t="shared" si="7"/>
        <v>16501301.535509998</v>
      </c>
      <c r="S41" s="45">
        <f t="shared" si="8"/>
        <v>16501301.53551</v>
      </c>
    </row>
    <row r="42" spans="1:19" ht="13" x14ac:dyDescent="0.15">
      <c r="A42" s="7" t="s">
        <v>50</v>
      </c>
      <c r="B42" s="7">
        <v>45.6</v>
      </c>
      <c r="C42" s="60" t="s">
        <v>50</v>
      </c>
      <c r="D42" s="62">
        <v>545707</v>
      </c>
      <c r="E42" s="62">
        <v>2699013546</v>
      </c>
      <c r="F42" s="108">
        <v>59.7</v>
      </c>
      <c r="G42" s="109">
        <v>4945.9049999999997</v>
      </c>
      <c r="H42" s="103">
        <f t="shared" si="9"/>
        <v>14.100000000000001</v>
      </c>
      <c r="I42" s="7" t="s">
        <v>566</v>
      </c>
      <c r="J42" s="7">
        <v>30</v>
      </c>
      <c r="K42" s="7">
        <v>5</v>
      </c>
      <c r="L42" s="7">
        <f t="shared" si="10"/>
        <v>10.600000000000001</v>
      </c>
      <c r="M42" s="51">
        <f t="shared" si="11"/>
        <v>14.100000000000001</v>
      </c>
      <c r="N42" s="45">
        <f t="shared" si="3"/>
        <v>8097040.6380000003</v>
      </c>
      <c r="O42" s="45">
        <f t="shared" si="4"/>
        <v>1349506.773</v>
      </c>
      <c r="P42" s="45">
        <f t="shared" si="5"/>
        <v>2860954.3587600002</v>
      </c>
      <c r="Q42" s="45">
        <f t="shared" si="6"/>
        <v>3805609.0998600004</v>
      </c>
      <c r="R42" s="45">
        <f t="shared" si="7"/>
        <v>16113110.869620003</v>
      </c>
      <c r="S42" s="45">
        <f t="shared" si="8"/>
        <v>16113110.869620001</v>
      </c>
    </row>
    <row r="43" spans="1:19" ht="13" x14ac:dyDescent="0.15">
      <c r="A43" s="7" t="s">
        <v>51</v>
      </c>
      <c r="B43" s="7">
        <v>47</v>
      </c>
      <c r="C43" s="60" t="s">
        <v>51</v>
      </c>
      <c r="D43" s="62">
        <v>180646</v>
      </c>
      <c r="E43" s="62">
        <v>547226597</v>
      </c>
      <c r="F43" s="108">
        <v>69.099999999999994</v>
      </c>
      <c r="G43" s="109">
        <v>3029.2809999999999</v>
      </c>
      <c r="H43" s="103">
        <f t="shared" si="9"/>
        <v>22.099999999999994</v>
      </c>
      <c r="I43" s="7" t="s">
        <v>566</v>
      </c>
      <c r="J43" s="7">
        <v>30</v>
      </c>
      <c r="K43" s="7">
        <v>5</v>
      </c>
      <c r="L43" s="7">
        <f t="shared" si="10"/>
        <v>12</v>
      </c>
      <c r="M43" s="51">
        <f t="shared" si="11"/>
        <v>22.099999999999994</v>
      </c>
      <c r="N43" s="45">
        <f t="shared" si="3"/>
        <v>1641679.791</v>
      </c>
      <c r="O43" s="45">
        <f t="shared" si="4"/>
        <v>273613.29849999998</v>
      </c>
      <c r="P43" s="45">
        <f t="shared" si="5"/>
        <v>656671.91639999999</v>
      </c>
      <c r="Q43" s="45">
        <f t="shared" si="6"/>
        <v>1209370.7793699997</v>
      </c>
      <c r="R43" s="45">
        <f t="shared" si="7"/>
        <v>3781335.7852699999</v>
      </c>
      <c r="S43" s="45">
        <f t="shared" si="8"/>
        <v>3781335.7852699999</v>
      </c>
    </row>
    <row r="44" spans="1:19" ht="13" x14ac:dyDescent="0.15">
      <c r="A44" s="7" t="s">
        <v>52</v>
      </c>
      <c r="B44" s="7">
        <v>46.4</v>
      </c>
      <c r="C44" s="60" t="s">
        <v>52</v>
      </c>
      <c r="D44" s="62">
        <v>308937</v>
      </c>
      <c r="E44" s="62">
        <v>472512678</v>
      </c>
      <c r="F44" s="108">
        <v>52.3</v>
      </c>
      <c r="G44" s="109">
        <v>1529.4770000000001</v>
      </c>
      <c r="H44" s="103">
        <f t="shared" si="9"/>
        <v>5.8999999999999986</v>
      </c>
      <c r="I44" s="7" t="s">
        <v>566</v>
      </c>
      <c r="J44" s="7">
        <v>30</v>
      </c>
      <c r="K44" s="7">
        <v>5</v>
      </c>
      <c r="L44" s="7">
        <f t="shared" si="10"/>
        <v>11.399999999999999</v>
      </c>
      <c r="M44" s="51">
        <f t="shared" si="11"/>
        <v>5.8999999999999986</v>
      </c>
      <c r="N44" s="45">
        <f t="shared" si="3"/>
        <v>1417538.034</v>
      </c>
      <c r="O44" s="45">
        <f t="shared" si="4"/>
        <v>236256.33900000001</v>
      </c>
      <c r="P44" s="45">
        <f t="shared" si="5"/>
        <v>538664.45291999984</v>
      </c>
      <c r="Q44" s="45">
        <f t="shared" si="6"/>
        <v>278782.48001999996</v>
      </c>
      <c r="R44" s="45">
        <f t="shared" si="7"/>
        <v>2471241.3059399999</v>
      </c>
      <c r="S44" s="45">
        <f t="shared" si="8"/>
        <v>2471241.3059399999</v>
      </c>
    </row>
    <row r="45" spans="1:19" ht="13" x14ac:dyDescent="0.15">
      <c r="A45" s="7" t="s">
        <v>53</v>
      </c>
      <c r="B45" s="7">
        <v>46.2</v>
      </c>
      <c r="C45" s="60" t="s">
        <v>53</v>
      </c>
      <c r="D45" s="62">
        <v>104823</v>
      </c>
      <c r="E45" s="62">
        <v>36571017</v>
      </c>
      <c r="F45" s="108">
        <v>73.599999999999994</v>
      </c>
      <c r="G45" s="109">
        <v>348.88499999999999</v>
      </c>
      <c r="H45" s="103">
        <f t="shared" si="9"/>
        <v>27.399999999999991</v>
      </c>
      <c r="I45" s="7" t="s">
        <v>566</v>
      </c>
      <c r="J45" s="7">
        <v>30</v>
      </c>
      <c r="K45" s="7">
        <v>5</v>
      </c>
      <c r="L45" s="7">
        <f t="shared" si="10"/>
        <v>11.200000000000003</v>
      </c>
      <c r="M45" s="51">
        <f t="shared" si="11"/>
        <v>27.399999999999991</v>
      </c>
      <c r="N45" s="45">
        <f t="shared" si="3"/>
        <v>109713.05100000001</v>
      </c>
      <c r="O45" s="45">
        <f t="shared" si="4"/>
        <v>18285.5085</v>
      </c>
      <c r="P45" s="45">
        <f t="shared" si="5"/>
        <v>40959.539040000011</v>
      </c>
      <c r="Q45" s="45">
        <f t="shared" si="6"/>
        <v>100204.58657999997</v>
      </c>
      <c r="R45" s="45">
        <f t="shared" si="7"/>
        <v>269162.68511999998</v>
      </c>
      <c r="S45" s="45">
        <f t="shared" si="8"/>
        <v>269162.68511999998</v>
      </c>
    </row>
    <row r="46" spans="1:19" ht="13" x14ac:dyDescent="0.15">
      <c r="A46" s="7" t="s">
        <v>54</v>
      </c>
      <c r="B46" s="7">
        <v>45</v>
      </c>
      <c r="C46" s="60" t="s">
        <v>54</v>
      </c>
      <c r="D46" s="62">
        <v>208282</v>
      </c>
      <c r="E46" s="62">
        <v>525820337</v>
      </c>
      <c r="F46" s="108">
        <v>65.400000000000006</v>
      </c>
      <c r="G46" s="109">
        <v>2524.5650000000001</v>
      </c>
      <c r="H46" s="103">
        <f t="shared" si="9"/>
        <v>20.400000000000006</v>
      </c>
      <c r="I46" s="7" t="s">
        <v>566</v>
      </c>
      <c r="J46" s="7">
        <v>30</v>
      </c>
      <c r="K46" s="7">
        <v>5</v>
      </c>
      <c r="L46" s="7">
        <f t="shared" si="10"/>
        <v>10</v>
      </c>
      <c r="M46" s="51">
        <f t="shared" si="11"/>
        <v>20.400000000000006</v>
      </c>
      <c r="N46" s="45">
        <f t="shared" si="3"/>
        <v>1577461.0109999999</v>
      </c>
      <c r="O46" s="45">
        <f t="shared" si="4"/>
        <v>262910.16850000003</v>
      </c>
      <c r="P46" s="45">
        <f t="shared" si="5"/>
        <v>525820.33700000006</v>
      </c>
      <c r="Q46" s="45">
        <f t="shared" si="6"/>
        <v>1072673.4874800004</v>
      </c>
      <c r="R46" s="45">
        <f t="shared" si="7"/>
        <v>3438865.0039800005</v>
      </c>
      <c r="S46" s="45">
        <f t="shared" si="8"/>
        <v>3438865.0039800005</v>
      </c>
    </row>
    <row r="47" spans="1:19" ht="13" x14ac:dyDescent="0.15">
      <c r="A47" s="7" t="s">
        <v>55</v>
      </c>
      <c r="B47" s="7">
        <v>46.9</v>
      </c>
      <c r="C47" s="60" t="s">
        <v>55</v>
      </c>
      <c r="D47" s="62">
        <v>475945</v>
      </c>
      <c r="E47" s="62">
        <v>1559403205</v>
      </c>
      <c r="F47" s="108">
        <v>106.8</v>
      </c>
      <c r="G47" s="109">
        <v>3276.4380000000001</v>
      </c>
      <c r="H47" s="103">
        <f t="shared" si="9"/>
        <v>59.9</v>
      </c>
      <c r="I47" s="7" t="s">
        <v>566</v>
      </c>
      <c r="J47" s="7">
        <v>30</v>
      </c>
      <c r="K47" s="7">
        <v>5</v>
      </c>
      <c r="L47" s="7">
        <f t="shared" si="10"/>
        <v>11.899999999999999</v>
      </c>
      <c r="M47" s="51">
        <f t="shared" si="11"/>
        <v>59.9</v>
      </c>
      <c r="N47" s="45">
        <f t="shared" si="3"/>
        <v>4678209.6150000002</v>
      </c>
      <c r="O47" s="45">
        <f t="shared" si="4"/>
        <v>779701.60250000004</v>
      </c>
      <c r="P47" s="45">
        <f t="shared" si="5"/>
        <v>1855689.8139499996</v>
      </c>
      <c r="Q47" s="45">
        <f t="shared" si="6"/>
        <v>9340825.1979499999</v>
      </c>
      <c r="R47" s="45">
        <f t="shared" si="7"/>
        <v>16654426.2294</v>
      </c>
      <c r="S47" s="45">
        <f t="shared" si="8"/>
        <v>16654426.2294</v>
      </c>
    </row>
    <row r="48" spans="1:19" ht="13" x14ac:dyDescent="0.15">
      <c r="A48" s="7" t="s">
        <v>56</v>
      </c>
      <c r="B48" s="7">
        <v>46.1</v>
      </c>
      <c r="C48" s="60" t="s">
        <v>56</v>
      </c>
      <c r="D48" s="62">
        <v>351492</v>
      </c>
      <c r="E48" s="62">
        <v>405565465</v>
      </c>
      <c r="F48" s="108">
        <v>57.3</v>
      </c>
      <c r="G48" s="109">
        <v>1153.8399999999999</v>
      </c>
      <c r="H48" s="103">
        <f t="shared" si="9"/>
        <v>11.199999999999996</v>
      </c>
      <c r="I48" s="7" t="s">
        <v>566</v>
      </c>
      <c r="J48" s="7">
        <v>30</v>
      </c>
      <c r="K48" s="7">
        <v>5</v>
      </c>
      <c r="L48" s="7">
        <f t="shared" si="10"/>
        <v>11.100000000000001</v>
      </c>
      <c r="M48" s="51">
        <f t="shared" si="11"/>
        <v>11.199999999999996</v>
      </c>
      <c r="N48" s="45">
        <f t="shared" si="3"/>
        <v>1216696.395</v>
      </c>
      <c r="O48" s="45">
        <f t="shared" si="4"/>
        <v>202782.73250000001</v>
      </c>
      <c r="P48" s="45">
        <f t="shared" si="5"/>
        <v>450177.66615000012</v>
      </c>
      <c r="Q48" s="45">
        <f t="shared" si="6"/>
        <v>454233.32079999981</v>
      </c>
      <c r="R48" s="45">
        <f t="shared" si="7"/>
        <v>2323890.1144499998</v>
      </c>
      <c r="S48" s="45">
        <f t="shared" si="8"/>
        <v>2323890.1144500002</v>
      </c>
    </row>
    <row r="49" spans="1:19" ht="13" x14ac:dyDescent="0.15">
      <c r="A49" s="7" t="s">
        <v>57</v>
      </c>
      <c r="B49" s="7">
        <v>46.9</v>
      </c>
      <c r="C49" s="60" t="s">
        <v>57</v>
      </c>
      <c r="D49" s="62">
        <v>360342</v>
      </c>
      <c r="E49" s="62">
        <v>325318316</v>
      </c>
      <c r="F49" s="108">
        <v>54.2</v>
      </c>
      <c r="G49" s="109">
        <v>902.80399999999997</v>
      </c>
      <c r="H49" s="103">
        <f t="shared" si="9"/>
        <v>7.3000000000000043</v>
      </c>
      <c r="I49" s="7" t="s">
        <v>566</v>
      </c>
      <c r="J49" s="7">
        <v>30</v>
      </c>
      <c r="K49" s="7">
        <v>5</v>
      </c>
      <c r="L49" s="7">
        <f t="shared" si="10"/>
        <v>11.899999999999999</v>
      </c>
      <c r="M49" s="51">
        <f t="shared" si="11"/>
        <v>7.3000000000000043</v>
      </c>
      <c r="N49" s="45">
        <f t="shared" si="3"/>
        <v>975954.94799999997</v>
      </c>
      <c r="O49" s="45">
        <f t="shared" si="4"/>
        <v>162659.158</v>
      </c>
      <c r="P49" s="45">
        <f t="shared" si="5"/>
        <v>387128.79603999999</v>
      </c>
      <c r="Q49" s="45">
        <f t="shared" si="6"/>
        <v>237482.37068000017</v>
      </c>
      <c r="R49" s="45">
        <f t="shared" si="7"/>
        <v>1763225.27272</v>
      </c>
      <c r="S49" s="45">
        <f t="shared" si="8"/>
        <v>1763225.27272</v>
      </c>
    </row>
    <row r="50" spans="1:19" ht="13" x14ac:dyDescent="0.15">
      <c r="A50" s="7" t="s">
        <v>58</v>
      </c>
      <c r="B50" s="7">
        <v>45.9</v>
      </c>
      <c r="C50" s="60" t="s">
        <v>58</v>
      </c>
      <c r="D50" s="62">
        <v>529864</v>
      </c>
      <c r="E50" s="62">
        <v>853591950</v>
      </c>
      <c r="F50" s="108">
        <v>89.6</v>
      </c>
      <c r="G50" s="109">
        <v>1610.963</v>
      </c>
      <c r="H50" s="103">
        <f t="shared" si="9"/>
        <v>43.699999999999996</v>
      </c>
      <c r="I50" s="7" t="s">
        <v>566</v>
      </c>
      <c r="J50" s="7">
        <v>30</v>
      </c>
      <c r="K50" s="7">
        <v>5</v>
      </c>
      <c r="L50" s="7">
        <f t="shared" si="10"/>
        <v>10.899999999999999</v>
      </c>
      <c r="M50" s="51">
        <f t="shared" si="11"/>
        <v>43.699999999999996</v>
      </c>
      <c r="N50" s="45">
        <f t="shared" si="3"/>
        <v>2560775.85</v>
      </c>
      <c r="O50" s="45">
        <f t="shared" si="4"/>
        <v>426795.97499999998</v>
      </c>
      <c r="P50" s="45">
        <f t="shared" si="5"/>
        <v>930415.22549999983</v>
      </c>
      <c r="Q50" s="45">
        <f t="shared" si="6"/>
        <v>3730196.8215000001</v>
      </c>
      <c r="R50" s="45">
        <f t="shared" si="7"/>
        <v>7648183.8719999995</v>
      </c>
      <c r="S50" s="45">
        <f t="shared" si="8"/>
        <v>7648183.8720000004</v>
      </c>
    </row>
    <row r="51" spans="1:19" ht="13" x14ac:dyDescent="0.15">
      <c r="A51" s="7" t="s">
        <v>59</v>
      </c>
      <c r="B51" s="7">
        <v>46.4</v>
      </c>
      <c r="C51" s="60" t="s">
        <v>59</v>
      </c>
      <c r="D51" s="62">
        <v>456401</v>
      </c>
      <c r="E51" s="62">
        <v>4541108212</v>
      </c>
      <c r="F51" s="108">
        <v>64.900000000000006</v>
      </c>
      <c r="G51" s="109">
        <v>9949.82</v>
      </c>
      <c r="H51" s="103">
        <f t="shared" si="9"/>
        <v>18.500000000000007</v>
      </c>
      <c r="I51" s="7" t="s">
        <v>566</v>
      </c>
      <c r="J51" s="7">
        <v>30</v>
      </c>
      <c r="K51" s="7">
        <v>5</v>
      </c>
      <c r="L51" s="7">
        <f t="shared" si="10"/>
        <v>11.399999999999999</v>
      </c>
      <c r="M51" s="51">
        <f t="shared" si="11"/>
        <v>18.500000000000007</v>
      </c>
      <c r="N51" s="45">
        <f t="shared" si="3"/>
        <v>13623324.636</v>
      </c>
      <c r="O51" s="45">
        <f t="shared" si="4"/>
        <v>2270554.1060000001</v>
      </c>
      <c r="P51" s="45">
        <f t="shared" si="5"/>
        <v>5176863.3616799992</v>
      </c>
      <c r="Q51" s="45">
        <f t="shared" si="6"/>
        <v>8401050.1922000032</v>
      </c>
      <c r="R51" s="45">
        <f t="shared" si="7"/>
        <v>29471792.295880005</v>
      </c>
      <c r="S51" s="45">
        <f t="shared" si="8"/>
        <v>29471792.295880005</v>
      </c>
    </row>
    <row r="52" spans="1:19" ht="13" x14ac:dyDescent="0.15">
      <c r="A52" s="7" t="s">
        <v>60</v>
      </c>
      <c r="B52" s="7">
        <v>46</v>
      </c>
      <c r="C52" s="60" t="s">
        <v>60</v>
      </c>
      <c r="D52" s="62">
        <v>110309</v>
      </c>
      <c r="E52" s="62">
        <v>68679188</v>
      </c>
      <c r="F52" s="108">
        <v>75.8</v>
      </c>
      <c r="G52" s="109">
        <v>622.60599999999999</v>
      </c>
      <c r="H52" s="103">
        <f t="shared" si="9"/>
        <v>29.799999999999997</v>
      </c>
      <c r="I52" s="7" t="s">
        <v>566</v>
      </c>
      <c r="J52" s="7">
        <v>30</v>
      </c>
      <c r="K52" s="7">
        <v>5</v>
      </c>
      <c r="L52" s="7">
        <f t="shared" si="10"/>
        <v>11</v>
      </c>
      <c r="M52" s="51">
        <f t="shared" si="11"/>
        <v>29.799999999999997</v>
      </c>
      <c r="N52" s="45">
        <f t="shared" si="3"/>
        <v>206037.56400000001</v>
      </c>
      <c r="O52" s="45">
        <f t="shared" si="4"/>
        <v>34339.593999999997</v>
      </c>
      <c r="P52" s="45">
        <f t="shared" si="5"/>
        <v>75547.106799999994</v>
      </c>
      <c r="Q52" s="45">
        <f t="shared" si="6"/>
        <v>204663.98023999998</v>
      </c>
      <c r="R52" s="45">
        <f t="shared" si="7"/>
        <v>520588.24503999995</v>
      </c>
      <c r="S52" s="45">
        <f t="shared" si="8"/>
        <v>520588.24503999995</v>
      </c>
    </row>
    <row r="53" spans="1:19" ht="13" x14ac:dyDescent="0.15">
      <c r="A53" s="7" t="s">
        <v>61</v>
      </c>
      <c r="B53" s="7">
        <v>46.1</v>
      </c>
      <c r="C53" s="60" t="s">
        <v>61</v>
      </c>
      <c r="D53" s="62">
        <v>239945</v>
      </c>
      <c r="E53" s="62">
        <v>189156941</v>
      </c>
      <c r="F53" s="108">
        <v>86.1</v>
      </c>
      <c r="G53" s="109">
        <v>788.33500000000004</v>
      </c>
      <c r="H53" s="103">
        <f t="shared" si="9"/>
        <v>39.999999999999993</v>
      </c>
      <c r="I53" s="7" t="s">
        <v>566</v>
      </c>
      <c r="J53" s="7">
        <v>30</v>
      </c>
      <c r="K53" s="7">
        <v>5</v>
      </c>
      <c r="L53" s="7">
        <f t="shared" si="10"/>
        <v>11.100000000000001</v>
      </c>
      <c r="M53" s="51">
        <f t="shared" si="11"/>
        <v>39.999999999999993</v>
      </c>
      <c r="N53" s="45">
        <f t="shared" si="3"/>
        <v>567470.82299999997</v>
      </c>
      <c r="O53" s="45">
        <f t="shared" si="4"/>
        <v>94578.470499999996</v>
      </c>
      <c r="P53" s="45">
        <f t="shared" si="5"/>
        <v>209964.20451000004</v>
      </c>
      <c r="Q53" s="45">
        <f t="shared" si="6"/>
        <v>756627.76399999985</v>
      </c>
      <c r="R53" s="45">
        <f t="shared" si="7"/>
        <v>1628641.2620099997</v>
      </c>
      <c r="S53" s="45">
        <f t="shared" si="8"/>
        <v>1628641.2620099999</v>
      </c>
    </row>
    <row r="54" spans="1:19" ht="13" x14ac:dyDescent="0.15">
      <c r="A54" s="7" t="s">
        <v>62</v>
      </c>
      <c r="B54" s="7">
        <v>45.6</v>
      </c>
      <c r="C54" s="60" t="s">
        <v>62</v>
      </c>
      <c r="D54" s="62">
        <v>101468</v>
      </c>
      <c r="E54" s="62">
        <v>46988269</v>
      </c>
      <c r="F54" s="108">
        <v>106.4</v>
      </c>
      <c r="G54" s="109">
        <v>463.084</v>
      </c>
      <c r="H54" s="103">
        <f t="shared" si="9"/>
        <v>60.800000000000004</v>
      </c>
      <c r="I54" s="7" t="s">
        <v>566</v>
      </c>
      <c r="J54" s="7">
        <v>30</v>
      </c>
      <c r="K54" s="7">
        <v>5</v>
      </c>
      <c r="L54" s="7">
        <f t="shared" si="10"/>
        <v>10.600000000000001</v>
      </c>
      <c r="M54" s="51">
        <f t="shared" si="11"/>
        <v>60.800000000000004</v>
      </c>
      <c r="N54" s="45">
        <f t="shared" si="3"/>
        <v>140964.807</v>
      </c>
      <c r="O54" s="45">
        <f t="shared" si="4"/>
        <v>23494.1345</v>
      </c>
      <c r="P54" s="45">
        <f t="shared" si="5"/>
        <v>49807.565140000006</v>
      </c>
      <c r="Q54" s="45">
        <f t="shared" si="6"/>
        <v>285688.67552000005</v>
      </c>
      <c r="R54" s="45">
        <f t="shared" si="7"/>
        <v>499955.18216000008</v>
      </c>
      <c r="S54" s="45">
        <f t="shared" si="8"/>
        <v>499955.18216000003</v>
      </c>
    </row>
    <row r="55" spans="1:19" ht="13" x14ac:dyDescent="0.15">
      <c r="A55" s="7" t="s">
        <v>63</v>
      </c>
      <c r="B55" s="7">
        <v>46.4</v>
      </c>
      <c r="C55" s="60" t="s">
        <v>63</v>
      </c>
      <c r="D55" s="62">
        <v>309787</v>
      </c>
      <c r="E55" s="62">
        <v>566199737</v>
      </c>
      <c r="F55" s="108">
        <v>47.5</v>
      </c>
      <c r="G55" s="109">
        <v>1827.7059999999999</v>
      </c>
      <c r="H55" s="103">
        <f t="shared" si="9"/>
        <v>1.1000000000000014</v>
      </c>
      <c r="I55" s="7" t="s">
        <v>566</v>
      </c>
      <c r="J55" s="7">
        <v>30</v>
      </c>
      <c r="K55" s="7">
        <v>5</v>
      </c>
      <c r="L55" s="7">
        <f t="shared" si="10"/>
        <v>11.399999999999999</v>
      </c>
      <c r="M55" s="51">
        <f t="shared" si="11"/>
        <v>1.1000000000000014</v>
      </c>
      <c r="N55" s="45">
        <f t="shared" si="3"/>
        <v>1698599.2109999999</v>
      </c>
      <c r="O55" s="45">
        <f t="shared" si="4"/>
        <v>283099.86849999998</v>
      </c>
      <c r="P55" s="45">
        <f t="shared" si="5"/>
        <v>645467.70017999993</v>
      </c>
      <c r="Q55" s="45">
        <f t="shared" si="6"/>
        <v>62281.97107000008</v>
      </c>
      <c r="R55" s="45">
        <f t="shared" si="7"/>
        <v>2689448.7507499997</v>
      </c>
      <c r="S55" s="45">
        <f t="shared" si="8"/>
        <v>2689448.7507500001</v>
      </c>
    </row>
    <row r="56" spans="1:19" ht="13" x14ac:dyDescent="0.15">
      <c r="A56" s="7" t="s">
        <v>64</v>
      </c>
      <c r="B56" s="7">
        <v>45.3</v>
      </c>
      <c r="C56" s="60" t="s">
        <v>64</v>
      </c>
      <c r="D56" s="62">
        <v>316994</v>
      </c>
      <c r="E56" s="62">
        <v>672087357</v>
      </c>
      <c r="F56" s="108">
        <v>79.2</v>
      </c>
      <c r="G56" s="109">
        <v>2120.1909999999998</v>
      </c>
      <c r="H56" s="103">
        <f t="shared" si="9"/>
        <v>33.900000000000006</v>
      </c>
      <c r="I56" s="7" t="s">
        <v>566</v>
      </c>
      <c r="J56" s="7">
        <v>30</v>
      </c>
      <c r="K56" s="7">
        <v>5</v>
      </c>
      <c r="L56" s="7">
        <f t="shared" si="10"/>
        <v>10.299999999999997</v>
      </c>
      <c r="M56" s="51">
        <f t="shared" si="11"/>
        <v>33.900000000000006</v>
      </c>
      <c r="N56" s="45">
        <f t="shared" si="3"/>
        <v>2016262.071</v>
      </c>
      <c r="O56" s="45">
        <f t="shared" si="4"/>
        <v>336043.67849999998</v>
      </c>
      <c r="P56" s="45">
        <f t="shared" si="5"/>
        <v>692249.97770999989</v>
      </c>
      <c r="Q56" s="45">
        <f t="shared" si="6"/>
        <v>2278376.1402300005</v>
      </c>
      <c r="R56" s="45">
        <f t="shared" si="7"/>
        <v>5322931.8674400002</v>
      </c>
      <c r="S56" s="45">
        <f t="shared" si="8"/>
        <v>5322931.8674400002</v>
      </c>
    </row>
    <row r="57" spans="1:19" ht="13" x14ac:dyDescent="0.15">
      <c r="A57" s="7" t="s">
        <v>65</v>
      </c>
      <c r="B57" s="7">
        <v>46.6</v>
      </c>
      <c r="C57" s="60" t="s">
        <v>65</v>
      </c>
      <c r="D57" s="62">
        <v>191418</v>
      </c>
      <c r="E57" s="62">
        <v>188313103</v>
      </c>
      <c r="F57" s="108">
        <v>58.7</v>
      </c>
      <c r="G57" s="109">
        <v>983.78099999999995</v>
      </c>
      <c r="H57" s="103">
        <f t="shared" si="9"/>
        <v>12.100000000000001</v>
      </c>
      <c r="I57" s="7" t="s">
        <v>566</v>
      </c>
      <c r="J57" s="7">
        <v>30</v>
      </c>
      <c r="K57" s="7">
        <v>5</v>
      </c>
      <c r="L57" s="7">
        <f t="shared" si="10"/>
        <v>11.600000000000001</v>
      </c>
      <c r="M57" s="51">
        <f t="shared" si="11"/>
        <v>12.100000000000001</v>
      </c>
      <c r="N57" s="45">
        <f t="shared" si="3"/>
        <v>564939.30900000001</v>
      </c>
      <c r="O57" s="45">
        <f t="shared" si="4"/>
        <v>94156.551500000001</v>
      </c>
      <c r="P57" s="45">
        <f t="shared" si="5"/>
        <v>218443.19948000001</v>
      </c>
      <c r="Q57" s="45">
        <f t="shared" si="6"/>
        <v>227858.85463000002</v>
      </c>
      <c r="R57" s="45">
        <f t="shared" si="7"/>
        <v>1105397.9146099999</v>
      </c>
      <c r="S57" s="45">
        <f t="shared" si="8"/>
        <v>1105397.9146100001</v>
      </c>
    </row>
    <row r="58" spans="1:19" ht="13" x14ac:dyDescent="0.15">
      <c r="A58" s="7" t="s">
        <v>66</v>
      </c>
      <c r="B58" s="7">
        <v>45.4</v>
      </c>
      <c r="C58" s="60" t="s">
        <v>66</v>
      </c>
      <c r="D58" s="62">
        <v>267097</v>
      </c>
      <c r="E58" s="62">
        <v>157844670</v>
      </c>
      <c r="F58" s="108">
        <v>70</v>
      </c>
      <c r="G58" s="109">
        <v>590.96299999999997</v>
      </c>
      <c r="H58" s="103">
        <f t="shared" si="9"/>
        <v>24.6</v>
      </c>
      <c r="I58" s="7" t="s">
        <v>566</v>
      </c>
      <c r="J58" s="7">
        <v>30</v>
      </c>
      <c r="K58" s="7">
        <v>5</v>
      </c>
      <c r="L58" s="7">
        <f t="shared" si="10"/>
        <v>10.399999999999999</v>
      </c>
      <c r="M58" s="51">
        <f t="shared" si="11"/>
        <v>24.6</v>
      </c>
      <c r="N58" s="45">
        <f t="shared" si="3"/>
        <v>473534.01</v>
      </c>
      <c r="O58" s="45">
        <f t="shared" si="4"/>
        <v>78922.335000000006</v>
      </c>
      <c r="P58" s="45">
        <f t="shared" si="5"/>
        <v>164158.45679999999</v>
      </c>
      <c r="Q58" s="45">
        <f t="shared" si="6"/>
        <v>388297.88819999999</v>
      </c>
      <c r="R58" s="45">
        <f t="shared" si="7"/>
        <v>1104912.69</v>
      </c>
      <c r="S58" s="45">
        <f t="shared" si="8"/>
        <v>1104912.69</v>
      </c>
    </row>
    <row r="59" spans="1:19" ht="26" x14ac:dyDescent="0.15">
      <c r="A59" s="7" t="s">
        <v>67</v>
      </c>
      <c r="B59" s="7">
        <v>45.2</v>
      </c>
      <c r="C59" s="60" t="s">
        <v>67</v>
      </c>
      <c r="D59" s="62">
        <v>471653</v>
      </c>
      <c r="E59" s="62">
        <v>959151740</v>
      </c>
      <c r="F59" s="108">
        <v>82.8</v>
      </c>
      <c r="G59" s="109">
        <v>2033.595</v>
      </c>
      <c r="H59" s="103">
        <f t="shared" si="9"/>
        <v>37.599999999999994</v>
      </c>
      <c r="I59" s="7" t="s">
        <v>566</v>
      </c>
      <c r="J59" s="7">
        <v>30</v>
      </c>
      <c r="K59" s="7">
        <v>5</v>
      </c>
      <c r="L59" s="7">
        <f t="shared" si="10"/>
        <v>10.200000000000003</v>
      </c>
      <c r="M59" s="51">
        <f t="shared" si="11"/>
        <v>37.599999999999994</v>
      </c>
      <c r="N59" s="45">
        <f t="shared" si="3"/>
        <v>2877455.22</v>
      </c>
      <c r="O59" s="45">
        <f t="shared" si="4"/>
        <v>479575.87</v>
      </c>
      <c r="P59" s="45">
        <f t="shared" si="5"/>
        <v>978334.77480000025</v>
      </c>
      <c r="Q59" s="45">
        <f t="shared" si="6"/>
        <v>3606410.5423999992</v>
      </c>
      <c r="R59" s="45">
        <f t="shared" si="7"/>
        <v>7941776.4071999993</v>
      </c>
      <c r="S59" s="45">
        <f t="shared" si="8"/>
        <v>7941776.4072000002</v>
      </c>
    </row>
    <row r="60" spans="1:19" ht="13" x14ac:dyDescent="0.15">
      <c r="A60" s="7" t="s">
        <v>68</v>
      </c>
      <c r="B60" s="7">
        <v>46.4</v>
      </c>
      <c r="C60" s="60" t="s">
        <v>68</v>
      </c>
      <c r="D60" s="62">
        <v>223716</v>
      </c>
      <c r="E60" s="62">
        <v>497932945</v>
      </c>
      <c r="F60" s="108">
        <v>58.7</v>
      </c>
      <c r="G60" s="109">
        <v>2225.7350000000001</v>
      </c>
      <c r="H60" s="103">
        <f t="shared" si="9"/>
        <v>12.300000000000004</v>
      </c>
      <c r="I60" s="7" t="s">
        <v>566</v>
      </c>
      <c r="J60" s="7">
        <v>30</v>
      </c>
      <c r="K60" s="7">
        <v>5</v>
      </c>
      <c r="L60" s="7">
        <f t="shared" si="10"/>
        <v>11.399999999999999</v>
      </c>
      <c r="M60" s="51">
        <f t="shared" si="11"/>
        <v>12.300000000000004</v>
      </c>
      <c r="N60" s="45">
        <f t="shared" si="3"/>
        <v>1493798.835</v>
      </c>
      <c r="O60" s="45">
        <f t="shared" si="4"/>
        <v>248966.4725</v>
      </c>
      <c r="P60" s="45">
        <f t="shared" si="5"/>
        <v>567643.55729999987</v>
      </c>
      <c r="Q60" s="45">
        <f t="shared" si="6"/>
        <v>612457.52235000022</v>
      </c>
      <c r="R60" s="45">
        <f t="shared" si="7"/>
        <v>2922866.3871499998</v>
      </c>
      <c r="S60" s="45">
        <f t="shared" si="8"/>
        <v>2922866.3871499998</v>
      </c>
    </row>
    <row r="61" spans="1:19" ht="13" x14ac:dyDescent="0.15">
      <c r="A61" s="7" t="s">
        <v>69</v>
      </c>
      <c r="B61" s="7">
        <v>45.7</v>
      </c>
      <c r="C61" s="60" t="s">
        <v>69</v>
      </c>
      <c r="D61" s="62">
        <v>212875</v>
      </c>
      <c r="E61" s="62">
        <v>164299624</v>
      </c>
      <c r="F61" s="108">
        <v>79.2</v>
      </c>
      <c r="G61" s="109">
        <v>771.81299999999999</v>
      </c>
      <c r="H61" s="103">
        <f t="shared" si="9"/>
        <v>33.5</v>
      </c>
      <c r="I61" s="7" t="s">
        <v>566</v>
      </c>
      <c r="J61" s="7">
        <v>30</v>
      </c>
      <c r="K61" s="7">
        <v>5</v>
      </c>
      <c r="L61" s="7">
        <f t="shared" si="10"/>
        <v>10.700000000000003</v>
      </c>
      <c r="M61" s="51">
        <f t="shared" si="11"/>
        <v>33.5</v>
      </c>
      <c r="N61" s="45">
        <f t="shared" si="3"/>
        <v>492898.87199999997</v>
      </c>
      <c r="O61" s="45">
        <f t="shared" si="4"/>
        <v>82149.812000000005</v>
      </c>
      <c r="P61" s="45">
        <f t="shared" si="5"/>
        <v>175800.59768000004</v>
      </c>
      <c r="Q61" s="45">
        <f t="shared" si="6"/>
        <v>550403.74040000001</v>
      </c>
      <c r="R61" s="45">
        <f t="shared" si="7"/>
        <v>1301253.02208</v>
      </c>
      <c r="S61" s="45">
        <f t="shared" si="8"/>
        <v>1301253.02208</v>
      </c>
    </row>
    <row r="62" spans="1:19" ht="13" x14ac:dyDescent="0.15">
      <c r="A62" s="7" t="s">
        <v>70</v>
      </c>
      <c r="B62" s="7">
        <v>44.8</v>
      </c>
      <c r="C62" s="60" t="s">
        <v>70</v>
      </c>
      <c r="D62" s="62">
        <v>787484</v>
      </c>
      <c r="E62" s="62">
        <v>26770194397</v>
      </c>
      <c r="F62" s="108">
        <v>79.400000000000006</v>
      </c>
      <c r="G62" s="109">
        <v>33994.576999999997</v>
      </c>
      <c r="H62" s="103">
        <f t="shared" si="9"/>
        <v>34.600000000000009</v>
      </c>
      <c r="I62" s="7" t="s">
        <v>566</v>
      </c>
      <c r="J62" s="7">
        <v>30</v>
      </c>
      <c r="K62" s="7">
        <v>5</v>
      </c>
      <c r="L62" s="7">
        <f t="shared" si="10"/>
        <v>9.7999999999999972</v>
      </c>
      <c r="M62" s="51">
        <f t="shared" si="11"/>
        <v>34.600000000000009</v>
      </c>
      <c r="N62" s="45">
        <f t="shared" si="3"/>
        <v>80310583.191</v>
      </c>
      <c r="O62" s="45">
        <f t="shared" si="4"/>
        <v>13385097.1985</v>
      </c>
      <c r="P62" s="45">
        <f t="shared" si="5"/>
        <v>26234790.509059992</v>
      </c>
      <c r="Q62" s="45">
        <f t="shared" si="6"/>
        <v>92624872.613620013</v>
      </c>
      <c r="R62" s="45">
        <f t="shared" si="7"/>
        <v>212555343.51218</v>
      </c>
      <c r="S62" s="45">
        <f t="shared" si="8"/>
        <v>212555343.51218</v>
      </c>
    </row>
    <row r="63" spans="1:19" ht="13" x14ac:dyDescent="0.15">
      <c r="A63" s="7" t="s">
        <v>71</v>
      </c>
      <c r="B63" s="7">
        <v>46.2</v>
      </c>
      <c r="C63" s="60" t="s">
        <v>71</v>
      </c>
      <c r="D63" s="62">
        <v>294208</v>
      </c>
      <c r="E63" s="62">
        <v>625193174</v>
      </c>
      <c r="F63" s="108">
        <v>52.1</v>
      </c>
      <c r="G63" s="109">
        <v>2125.0050000000001</v>
      </c>
      <c r="H63" s="103">
        <f t="shared" si="9"/>
        <v>5.8999999999999986</v>
      </c>
      <c r="I63" s="7" t="s">
        <v>566</v>
      </c>
      <c r="J63" s="7">
        <v>30</v>
      </c>
      <c r="K63" s="7">
        <v>5</v>
      </c>
      <c r="L63" s="7">
        <f t="shared" si="10"/>
        <v>11.200000000000003</v>
      </c>
      <c r="M63" s="51">
        <f t="shared" si="11"/>
        <v>5.8999999999999986</v>
      </c>
      <c r="N63" s="45">
        <f t="shared" si="3"/>
        <v>1875579.5220000001</v>
      </c>
      <c r="O63" s="45">
        <f t="shared" si="4"/>
        <v>312596.587</v>
      </c>
      <c r="P63" s="45">
        <f t="shared" si="5"/>
        <v>700216.35488000023</v>
      </c>
      <c r="Q63" s="45">
        <f t="shared" si="6"/>
        <v>368863.97265999991</v>
      </c>
      <c r="R63" s="45">
        <f t="shared" si="7"/>
        <v>3257256.4365400006</v>
      </c>
      <c r="S63" s="45">
        <f t="shared" si="8"/>
        <v>3257256.4365400001</v>
      </c>
    </row>
    <row r="64" spans="1:19" ht="13" x14ac:dyDescent="0.15">
      <c r="A64" s="7" t="s">
        <v>72</v>
      </c>
      <c r="B64" s="7">
        <v>46.8</v>
      </c>
      <c r="C64" s="60" t="s">
        <v>72</v>
      </c>
      <c r="D64" s="62">
        <v>348716</v>
      </c>
      <c r="E64" s="62">
        <v>1926320023</v>
      </c>
      <c r="F64" s="108">
        <v>54.4</v>
      </c>
      <c r="G64" s="109">
        <v>5524.0320000000002</v>
      </c>
      <c r="H64" s="103">
        <f t="shared" si="9"/>
        <v>7.6000000000000014</v>
      </c>
      <c r="I64" s="7" t="s">
        <v>566</v>
      </c>
      <c r="J64" s="7">
        <v>30</v>
      </c>
      <c r="K64" s="7">
        <v>5</v>
      </c>
      <c r="L64" s="7">
        <f t="shared" si="10"/>
        <v>11.799999999999997</v>
      </c>
      <c r="M64" s="51">
        <f t="shared" si="11"/>
        <v>7.6000000000000014</v>
      </c>
      <c r="N64" s="45">
        <f t="shared" si="3"/>
        <v>5778960.0690000001</v>
      </c>
      <c r="O64" s="45">
        <f t="shared" si="4"/>
        <v>963160.01150000002</v>
      </c>
      <c r="P64" s="45">
        <f t="shared" si="5"/>
        <v>2273057.6271399995</v>
      </c>
      <c r="Q64" s="45">
        <f t="shared" si="6"/>
        <v>1464003.2174800003</v>
      </c>
      <c r="R64" s="45">
        <f t="shared" si="7"/>
        <v>10479180.92512</v>
      </c>
      <c r="S64" s="45">
        <f t="shared" si="8"/>
        <v>10479180.92512</v>
      </c>
    </row>
    <row r="65" spans="1:19" ht="13" x14ac:dyDescent="0.15">
      <c r="A65" s="7" t="s">
        <v>73</v>
      </c>
      <c r="B65" s="7">
        <v>44</v>
      </c>
      <c r="C65" s="60" t="s">
        <v>73</v>
      </c>
      <c r="D65" s="62">
        <v>491498</v>
      </c>
      <c r="E65" s="62">
        <v>1213186106</v>
      </c>
      <c r="F65" s="108">
        <v>97.3</v>
      </c>
      <c r="G65" s="109">
        <v>2468.3449999999998</v>
      </c>
      <c r="H65" s="103">
        <f t="shared" si="9"/>
        <v>53.3</v>
      </c>
      <c r="I65" s="7" t="s">
        <v>566</v>
      </c>
      <c r="J65" s="7">
        <v>30</v>
      </c>
      <c r="K65" s="7">
        <v>5</v>
      </c>
      <c r="L65" s="7">
        <f t="shared" si="10"/>
        <v>9</v>
      </c>
      <c r="M65" s="51">
        <f t="shared" si="11"/>
        <v>53.3</v>
      </c>
      <c r="N65" s="45">
        <f t="shared" si="3"/>
        <v>3639558.318</v>
      </c>
      <c r="O65" s="45">
        <f t="shared" si="4"/>
        <v>606593.05299999996</v>
      </c>
      <c r="P65" s="45">
        <f t="shared" si="5"/>
        <v>1091867.4953999999</v>
      </c>
      <c r="Q65" s="45">
        <f t="shared" si="6"/>
        <v>6466281.9449799992</v>
      </c>
      <c r="R65" s="45">
        <f t="shared" si="7"/>
        <v>11804300.811379999</v>
      </c>
      <c r="S65" s="45">
        <f t="shared" si="8"/>
        <v>11804300.811380001</v>
      </c>
    </row>
    <row r="66" spans="1:19" ht="13" x14ac:dyDescent="0.15">
      <c r="A66" s="7" t="s">
        <v>74</v>
      </c>
      <c r="B66" s="7">
        <v>45.4</v>
      </c>
      <c r="C66" s="60" t="s">
        <v>74</v>
      </c>
      <c r="D66" s="62">
        <v>358109</v>
      </c>
      <c r="E66" s="62">
        <v>246180493</v>
      </c>
      <c r="F66" s="108">
        <v>101.8</v>
      </c>
      <c r="G66" s="109">
        <v>687.44500000000005</v>
      </c>
      <c r="H66" s="103">
        <f t="shared" si="9"/>
        <v>56.4</v>
      </c>
      <c r="I66" s="7" t="s">
        <v>566</v>
      </c>
      <c r="J66" s="7">
        <v>30</v>
      </c>
      <c r="K66" s="7">
        <v>5</v>
      </c>
      <c r="L66" s="7">
        <f t="shared" si="10"/>
        <v>10.399999999999999</v>
      </c>
      <c r="M66" s="51">
        <f t="shared" si="11"/>
        <v>56.4</v>
      </c>
      <c r="N66" s="45">
        <f t="shared" si="3"/>
        <v>738541.47900000005</v>
      </c>
      <c r="O66" s="45">
        <f t="shared" si="4"/>
        <v>123090.24649999999</v>
      </c>
      <c r="P66" s="45">
        <f t="shared" si="5"/>
        <v>256027.71271999998</v>
      </c>
      <c r="Q66" s="45">
        <f t="shared" si="6"/>
        <v>1388457.98052</v>
      </c>
      <c r="R66" s="45">
        <f t="shared" si="7"/>
        <v>2506117.4187400001</v>
      </c>
      <c r="S66" s="45">
        <f t="shared" si="8"/>
        <v>2506117.4187399996</v>
      </c>
    </row>
    <row r="67" spans="1:19" ht="13" x14ac:dyDescent="0.15">
      <c r="A67" s="7" t="s">
        <v>75</v>
      </c>
      <c r="B67" s="7">
        <v>45.9</v>
      </c>
      <c r="C67" s="60" t="s">
        <v>75</v>
      </c>
      <c r="D67" s="62">
        <v>606971</v>
      </c>
      <c r="E67" s="62">
        <v>3307734552</v>
      </c>
      <c r="F67" s="108">
        <v>67.400000000000006</v>
      </c>
      <c r="G67" s="109">
        <v>5449.5780000000004</v>
      </c>
      <c r="H67" s="103">
        <f t="shared" si="9"/>
        <v>21.500000000000007</v>
      </c>
      <c r="I67" s="7" t="s">
        <v>566</v>
      </c>
      <c r="J67" s="7">
        <v>30</v>
      </c>
      <c r="K67" s="7">
        <v>5</v>
      </c>
      <c r="L67" s="7">
        <f t="shared" si="10"/>
        <v>10.899999999999999</v>
      </c>
      <c r="M67" s="51">
        <f t="shared" si="11"/>
        <v>21.500000000000007</v>
      </c>
      <c r="N67" s="45">
        <f t="shared" si="3"/>
        <v>9923203.6559999995</v>
      </c>
      <c r="O67" s="45">
        <f t="shared" si="4"/>
        <v>1653867.2760000001</v>
      </c>
      <c r="P67" s="45">
        <f t="shared" si="5"/>
        <v>3605430.6616799994</v>
      </c>
      <c r="Q67" s="45">
        <f t="shared" si="6"/>
        <v>7111629.2868000027</v>
      </c>
      <c r="R67" s="45">
        <f t="shared" si="7"/>
        <v>22294130.880480003</v>
      </c>
      <c r="S67" s="45">
        <f t="shared" si="8"/>
        <v>22294130.880480003</v>
      </c>
    </row>
    <row r="68" spans="1:19" ht="13" x14ac:dyDescent="0.15">
      <c r="A68" s="7" t="s">
        <v>76</v>
      </c>
      <c r="B68" s="7">
        <v>47</v>
      </c>
      <c r="C68" s="60" t="s">
        <v>76</v>
      </c>
      <c r="D68" s="62">
        <v>454532</v>
      </c>
      <c r="E68" s="62">
        <v>222710276</v>
      </c>
      <c r="F68" s="108">
        <v>56.4</v>
      </c>
      <c r="G68" s="109">
        <v>489.97699999999998</v>
      </c>
      <c r="H68" s="103">
        <f t="shared" si="9"/>
        <v>9.3999999999999986</v>
      </c>
      <c r="I68" s="7" t="s">
        <v>566</v>
      </c>
      <c r="J68" s="7">
        <v>30</v>
      </c>
      <c r="K68" s="7">
        <v>5</v>
      </c>
      <c r="L68" s="7">
        <f t="shared" si="10"/>
        <v>12</v>
      </c>
      <c r="M68" s="51">
        <f t="shared" si="11"/>
        <v>9.3999999999999986</v>
      </c>
      <c r="N68" s="45">
        <f t="shared" si="3"/>
        <v>668130.82799999998</v>
      </c>
      <c r="O68" s="45">
        <f t="shared" si="4"/>
        <v>111355.13800000001</v>
      </c>
      <c r="P68" s="45">
        <f t="shared" si="5"/>
        <v>267252.33120000002</v>
      </c>
      <c r="Q68" s="45">
        <f t="shared" si="6"/>
        <v>209347.65943999996</v>
      </c>
      <c r="R68" s="45">
        <f t="shared" si="7"/>
        <v>1256085.95664</v>
      </c>
      <c r="S68" s="45">
        <f t="shared" si="8"/>
        <v>1256085.95664</v>
      </c>
    </row>
    <row r="69" spans="1:19" ht="13" x14ac:dyDescent="0.15">
      <c r="A69" s="7" t="s">
        <v>77</v>
      </c>
      <c r="B69" s="7">
        <v>45.9</v>
      </c>
      <c r="C69" s="60" t="s">
        <v>77</v>
      </c>
      <c r="D69" s="62">
        <v>293391</v>
      </c>
      <c r="E69" s="62">
        <v>107804876</v>
      </c>
      <c r="F69" s="108">
        <v>87.1</v>
      </c>
      <c r="G69" s="109">
        <v>367.44499999999999</v>
      </c>
      <c r="H69" s="103">
        <f t="shared" si="9"/>
        <v>41.199999999999996</v>
      </c>
      <c r="I69" s="7" t="s">
        <v>566</v>
      </c>
      <c r="J69" s="7">
        <v>30</v>
      </c>
      <c r="K69" s="7">
        <v>5</v>
      </c>
      <c r="L69" s="7">
        <f t="shared" si="10"/>
        <v>10.899999999999999</v>
      </c>
      <c r="M69" s="51">
        <f t="shared" si="11"/>
        <v>41.199999999999996</v>
      </c>
      <c r="N69" s="45">
        <f t="shared" si="3"/>
        <v>323414.62800000003</v>
      </c>
      <c r="O69" s="45">
        <f t="shared" si="4"/>
        <v>53902.438000000002</v>
      </c>
      <c r="P69" s="45">
        <f t="shared" si="5"/>
        <v>117507.31483999999</v>
      </c>
      <c r="Q69" s="45">
        <f t="shared" si="6"/>
        <v>444156.08911999996</v>
      </c>
      <c r="R69" s="45">
        <f t="shared" si="7"/>
        <v>938980.46996000002</v>
      </c>
      <c r="S69" s="45">
        <f t="shared" si="8"/>
        <v>938980.4699599999</v>
      </c>
    </row>
    <row r="70" spans="1:19" ht="13" x14ac:dyDescent="0.15">
      <c r="A70" s="7" t="s">
        <v>78</v>
      </c>
      <c r="B70" s="7">
        <v>46.1</v>
      </c>
      <c r="C70" s="60" t="s">
        <v>78</v>
      </c>
      <c r="D70" s="62">
        <v>391390</v>
      </c>
      <c r="E70" s="62">
        <v>564206046</v>
      </c>
      <c r="F70" s="108">
        <v>87.6</v>
      </c>
      <c r="G70" s="109">
        <v>1441.5429999999999</v>
      </c>
      <c r="H70" s="103">
        <f t="shared" ref="H70:H101" si="12">F70-B70</f>
        <v>41.499999999999993</v>
      </c>
      <c r="I70" s="7" t="s">
        <v>566</v>
      </c>
      <c r="J70" s="7">
        <v>30</v>
      </c>
      <c r="K70" s="7">
        <v>5</v>
      </c>
      <c r="L70" s="7">
        <f t="shared" ref="L70:L100" si="13">B70-J70-K70</f>
        <v>11.100000000000001</v>
      </c>
      <c r="M70" s="51">
        <f t="shared" ref="M70:M100" si="14">F70-B70</f>
        <v>41.499999999999993</v>
      </c>
      <c r="N70" s="45">
        <f t="shared" si="3"/>
        <v>1692618.138</v>
      </c>
      <c r="O70" s="45">
        <f t="shared" si="4"/>
        <v>282103.02299999999</v>
      </c>
      <c r="P70" s="45">
        <f t="shared" si="5"/>
        <v>626268.71106</v>
      </c>
      <c r="Q70" s="45">
        <f t="shared" si="6"/>
        <v>2341455.0908999997</v>
      </c>
      <c r="R70" s="45">
        <f t="shared" si="7"/>
        <v>4942444.9629599992</v>
      </c>
      <c r="S70" s="45">
        <f t="shared" si="8"/>
        <v>4942444.9629600001</v>
      </c>
    </row>
    <row r="71" spans="1:19" ht="13" x14ac:dyDescent="0.15">
      <c r="A71" s="7" t="s">
        <v>79</v>
      </c>
      <c r="B71" s="7">
        <v>46.5</v>
      </c>
      <c r="C71" s="60" t="s">
        <v>79</v>
      </c>
      <c r="D71" s="62">
        <v>373889</v>
      </c>
      <c r="E71" s="62">
        <v>838074455</v>
      </c>
      <c r="F71" s="108">
        <v>70.7</v>
      </c>
      <c r="G71" s="109">
        <v>2241.5079999999998</v>
      </c>
      <c r="H71" s="103">
        <f t="shared" si="12"/>
        <v>24.200000000000003</v>
      </c>
      <c r="I71" s="7" t="s">
        <v>566</v>
      </c>
      <c r="J71" s="7">
        <v>30</v>
      </c>
      <c r="K71" s="7">
        <v>5</v>
      </c>
      <c r="L71" s="7">
        <f t="shared" si="13"/>
        <v>11.5</v>
      </c>
      <c r="M71" s="51">
        <f t="shared" si="14"/>
        <v>24.200000000000003</v>
      </c>
      <c r="N71" s="45">
        <f t="shared" ref="N71:N134" si="15">E71*J71/10000</f>
        <v>2514223.3650000002</v>
      </c>
      <c r="O71" s="45">
        <f t="shared" ref="O71:O134" si="16">E71*K71/10000</f>
        <v>419037.22749999998</v>
      </c>
      <c r="P71" s="45">
        <f t="shared" ref="P71:P134" si="17">E71*L71/10000</f>
        <v>963785.62324999995</v>
      </c>
      <c r="Q71" s="45">
        <f t="shared" ref="Q71:Q134" si="18">E71*M71/10000</f>
        <v>2028140.1811000004</v>
      </c>
      <c r="R71" s="45">
        <f t="shared" ref="R71:R134" si="19">SUM(N71:Q71)</f>
        <v>5925186.3968500011</v>
      </c>
      <c r="S71" s="45">
        <f t="shared" ref="S71:S134" si="20">E71*F71/10000</f>
        <v>5925186.3968500001</v>
      </c>
    </row>
    <row r="72" spans="1:19" ht="13" x14ac:dyDescent="0.15">
      <c r="A72" s="7" t="s">
        <v>80</v>
      </c>
      <c r="B72" s="7">
        <v>45.8</v>
      </c>
      <c r="C72" s="60" t="s">
        <v>80</v>
      </c>
      <c r="D72" s="62">
        <v>401348</v>
      </c>
      <c r="E72" s="62">
        <v>711073295</v>
      </c>
      <c r="F72" s="108">
        <v>74.3</v>
      </c>
      <c r="G72" s="109">
        <v>1771.7139999999999</v>
      </c>
      <c r="H72" s="103">
        <f t="shared" si="12"/>
        <v>28.5</v>
      </c>
      <c r="I72" s="7" t="s">
        <v>566</v>
      </c>
      <c r="J72" s="7">
        <v>30</v>
      </c>
      <c r="K72" s="7">
        <v>5</v>
      </c>
      <c r="L72" s="7">
        <f t="shared" si="13"/>
        <v>10.799999999999997</v>
      </c>
      <c r="M72" s="51">
        <f t="shared" si="14"/>
        <v>28.5</v>
      </c>
      <c r="N72" s="45">
        <f t="shared" si="15"/>
        <v>2133219.8849999998</v>
      </c>
      <c r="O72" s="45">
        <f t="shared" si="16"/>
        <v>355536.64750000002</v>
      </c>
      <c r="P72" s="45">
        <f t="shared" si="17"/>
        <v>767959.15859999985</v>
      </c>
      <c r="Q72" s="45">
        <f t="shared" si="18"/>
        <v>2026558.89075</v>
      </c>
      <c r="R72" s="45">
        <f t="shared" si="19"/>
        <v>5283274.5818499997</v>
      </c>
      <c r="S72" s="45">
        <f t="shared" si="20"/>
        <v>5283274.5818499997</v>
      </c>
    </row>
    <row r="73" spans="1:19" ht="13" x14ac:dyDescent="0.15">
      <c r="A73" s="7" t="s">
        <v>81</v>
      </c>
      <c r="B73" s="7">
        <v>46.1</v>
      </c>
      <c r="C73" s="60" t="s">
        <v>81</v>
      </c>
      <c r="D73" s="62">
        <v>319817</v>
      </c>
      <c r="E73" s="62">
        <v>1120506343</v>
      </c>
      <c r="F73" s="108">
        <v>61.5</v>
      </c>
      <c r="G73" s="109">
        <v>3503.5810000000001</v>
      </c>
      <c r="H73" s="103">
        <f t="shared" si="12"/>
        <v>15.399999999999999</v>
      </c>
      <c r="I73" s="7" t="s">
        <v>566</v>
      </c>
      <c r="J73" s="7">
        <v>30</v>
      </c>
      <c r="K73" s="7">
        <v>5</v>
      </c>
      <c r="L73" s="7">
        <f t="shared" si="13"/>
        <v>11.100000000000001</v>
      </c>
      <c r="M73" s="51">
        <f t="shared" si="14"/>
        <v>15.399999999999999</v>
      </c>
      <c r="N73" s="45">
        <f t="shared" si="15"/>
        <v>3361519.0290000001</v>
      </c>
      <c r="O73" s="45">
        <f t="shared" si="16"/>
        <v>560253.17150000005</v>
      </c>
      <c r="P73" s="45">
        <f t="shared" si="17"/>
        <v>1243762.04073</v>
      </c>
      <c r="Q73" s="45">
        <f t="shared" si="18"/>
        <v>1725579.7682199997</v>
      </c>
      <c r="R73" s="45">
        <f t="shared" si="19"/>
        <v>6891114.0094499998</v>
      </c>
      <c r="S73" s="45">
        <f t="shared" si="20"/>
        <v>6891114.0094499998</v>
      </c>
    </row>
    <row r="74" spans="1:19" ht="13" x14ac:dyDescent="0.15">
      <c r="A74" s="7" t="s">
        <v>82</v>
      </c>
      <c r="B74" s="7">
        <v>46</v>
      </c>
      <c r="C74" s="60" t="s">
        <v>82</v>
      </c>
      <c r="D74" s="62">
        <v>338656</v>
      </c>
      <c r="E74" s="62">
        <v>1436888699</v>
      </c>
      <c r="F74" s="108">
        <v>50.9</v>
      </c>
      <c r="G74" s="109">
        <v>4242.9110000000001</v>
      </c>
      <c r="H74" s="103">
        <f t="shared" si="12"/>
        <v>4.8999999999999986</v>
      </c>
      <c r="I74" s="7" t="s">
        <v>566</v>
      </c>
      <c r="J74" s="7">
        <v>30</v>
      </c>
      <c r="K74" s="7">
        <v>5</v>
      </c>
      <c r="L74" s="7">
        <f t="shared" si="13"/>
        <v>11</v>
      </c>
      <c r="M74" s="51">
        <f t="shared" si="14"/>
        <v>4.8999999999999986</v>
      </c>
      <c r="N74" s="45">
        <f t="shared" si="15"/>
        <v>4310666.0970000001</v>
      </c>
      <c r="O74" s="45">
        <f t="shared" si="16"/>
        <v>718444.34950000001</v>
      </c>
      <c r="P74" s="45">
        <f t="shared" si="17"/>
        <v>1580577.5689000001</v>
      </c>
      <c r="Q74" s="45">
        <f t="shared" si="18"/>
        <v>704075.46250999975</v>
      </c>
      <c r="R74" s="45">
        <f t="shared" si="19"/>
        <v>7313763.4779099999</v>
      </c>
      <c r="S74" s="45">
        <f t="shared" si="20"/>
        <v>7313763.477909999</v>
      </c>
    </row>
    <row r="75" spans="1:19" ht="13" x14ac:dyDescent="0.15">
      <c r="A75" s="7" t="s">
        <v>83</v>
      </c>
      <c r="B75" s="7">
        <v>46.2</v>
      </c>
      <c r="C75" s="60" t="s">
        <v>83</v>
      </c>
      <c r="D75" s="62">
        <v>324049</v>
      </c>
      <c r="E75" s="62">
        <v>1248069614</v>
      </c>
      <c r="F75" s="108">
        <v>55.7</v>
      </c>
      <c r="G75" s="109">
        <v>3851.48</v>
      </c>
      <c r="H75" s="103">
        <f t="shared" si="12"/>
        <v>9.5</v>
      </c>
      <c r="I75" s="7" t="s">
        <v>566</v>
      </c>
      <c r="J75" s="7">
        <v>30</v>
      </c>
      <c r="K75" s="7">
        <v>5</v>
      </c>
      <c r="L75" s="7">
        <f t="shared" si="13"/>
        <v>11.200000000000003</v>
      </c>
      <c r="M75" s="51">
        <f t="shared" si="14"/>
        <v>9.5</v>
      </c>
      <c r="N75" s="45">
        <f t="shared" si="15"/>
        <v>3744208.8420000002</v>
      </c>
      <c r="O75" s="45">
        <f t="shared" si="16"/>
        <v>624034.80700000003</v>
      </c>
      <c r="P75" s="45">
        <f t="shared" si="17"/>
        <v>1397837.9676800002</v>
      </c>
      <c r="Q75" s="45">
        <f t="shared" si="18"/>
        <v>1185666.1333000001</v>
      </c>
      <c r="R75" s="45">
        <f t="shared" si="19"/>
        <v>6951747.7499799998</v>
      </c>
      <c r="S75" s="45">
        <f t="shared" si="20"/>
        <v>6951747.7499799998</v>
      </c>
    </row>
    <row r="76" spans="1:19" ht="13" x14ac:dyDescent="0.15">
      <c r="A76" s="7" t="s">
        <v>84</v>
      </c>
      <c r="B76" s="7">
        <v>46.4</v>
      </c>
      <c r="C76" s="60" t="s">
        <v>84</v>
      </c>
      <c r="D76" s="62">
        <v>269855</v>
      </c>
      <c r="E76" s="62">
        <v>420299027</v>
      </c>
      <c r="F76" s="108">
        <v>54.4</v>
      </c>
      <c r="G76" s="109">
        <v>1557.498</v>
      </c>
      <c r="H76" s="103">
        <f t="shared" si="12"/>
        <v>8</v>
      </c>
      <c r="I76" s="7" t="s">
        <v>566</v>
      </c>
      <c r="J76" s="7">
        <v>30</v>
      </c>
      <c r="K76" s="7">
        <v>5</v>
      </c>
      <c r="L76" s="7">
        <f t="shared" si="13"/>
        <v>11.399999999999999</v>
      </c>
      <c r="M76" s="51">
        <f t="shared" si="14"/>
        <v>8</v>
      </c>
      <c r="N76" s="45">
        <f t="shared" si="15"/>
        <v>1260897.081</v>
      </c>
      <c r="O76" s="45">
        <f t="shared" si="16"/>
        <v>210149.5135</v>
      </c>
      <c r="P76" s="45">
        <f t="shared" si="17"/>
        <v>479140.8907799999</v>
      </c>
      <c r="Q76" s="45">
        <f t="shared" si="18"/>
        <v>336239.22159999999</v>
      </c>
      <c r="R76" s="45">
        <f t="shared" si="19"/>
        <v>2286426.70688</v>
      </c>
      <c r="S76" s="45">
        <f t="shared" si="20"/>
        <v>2286426.70688</v>
      </c>
    </row>
    <row r="77" spans="1:19" ht="13" x14ac:dyDescent="0.15">
      <c r="A77" s="7" t="s">
        <v>85</v>
      </c>
      <c r="B77" s="7">
        <v>46.4</v>
      </c>
      <c r="C77" s="60" t="s">
        <v>85</v>
      </c>
      <c r="D77" s="62">
        <v>320259</v>
      </c>
      <c r="E77" s="62">
        <v>836402239</v>
      </c>
      <c r="F77" s="108">
        <v>68.099999999999994</v>
      </c>
      <c r="G77" s="109">
        <v>2611.6460000000002</v>
      </c>
      <c r="H77" s="103">
        <f t="shared" si="12"/>
        <v>21.699999999999996</v>
      </c>
      <c r="I77" s="7" t="s">
        <v>566</v>
      </c>
      <c r="J77" s="7">
        <v>30</v>
      </c>
      <c r="K77" s="7">
        <v>5</v>
      </c>
      <c r="L77" s="7">
        <f t="shared" si="13"/>
        <v>11.399999999999999</v>
      </c>
      <c r="M77" s="51">
        <f t="shared" si="14"/>
        <v>21.699999999999996</v>
      </c>
      <c r="N77" s="45">
        <f t="shared" si="15"/>
        <v>2509206.7170000002</v>
      </c>
      <c r="O77" s="45">
        <f t="shared" si="16"/>
        <v>418201.11949999997</v>
      </c>
      <c r="P77" s="45">
        <f t="shared" si="17"/>
        <v>953498.5524599998</v>
      </c>
      <c r="Q77" s="45">
        <f t="shared" si="18"/>
        <v>1814992.8586299994</v>
      </c>
      <c r="R77" s="45">
        <f t="shared" si="19"/>
        <v>5695899.2475899998</v>
      </c>
      <c r="S77" s="45">
        <f t="shared" si="20"/>
        <v>5695899.2475899998</v>
      </c>
    </row>
    <row r="78" spans="1:19" ht="13" x14ac:dyDescent="0.15">
      <c r="A78" s="7" t="s">
        <v>86</v>
      </c>
      <c r="B78" s="7">
        <v>46.3</v>
      </c>
      <c r="C78" s="60" t="s">
        <v>86</v>
      </c>
      <c r="D78" s="62">
        <v>373017</v>
      </c>
      <c r="E78" s="62">
        <v>565943935</v>
      </c>
      <c r="F78" s="108">
        <v>72.5</v>
      </c>
      <c r="G78" s="109">
        <v>1517.2080000000001</v>
      </c>
      <c r="H78" s="103">
        <f t="shared" si="12"/>
        <v>26.200000000000003</v>
      </c>
      <c r="I78" s="7" t="s">
        <v>566</v>
      </c>
      <c r="J78" s="7">
        <v>30</v>
      </c>
      <c r="K78" s="7">
        <v>5</v>
      </c>
      <c r="L78" s="7">
        <f t="shared" si="13"/>
        <v>11.299999999999997</v>
      </c>
      <c r="M78" s="51">
        <f t="shared" si="14"/>
        <v>26.200000000000003</v>
      </c>
      <c r="N78" s="45">
        <f t="shared" si="15"/>
        <v>1697831.8049999999</v>
      </c>
      <c r="O78" s="45">
        <f t="shared" si="16"/>
        <v>282971.96750000003</v>
      </c>
      <c r="P78" s="45">
        <f t="shared" si="17"/>
        <v>639516.64654999983</v>
      </c>
      <c r="Q78" s="45">
        <f t="shared" si="18"/>
        <v>1482773.1097000001</v>
      </c>
      <c r="R78" s="45">
        <f t="shared" si="19"/>
        <v>4103093.5287499996</v>
      </c>
      <c r="S78" s="45">
        <f t="shared" si="20"/>
        <v>4103093.5287500001</v>
      </c>
    </row>
    <row r="79" spans="1:19" ht="13" x14ac:dyDescent="0.15">
      <c r="A79" s="7" t="s">
        <v>87</v>
      </c>
      <c r="B79" s="7">
        <v>46.8</v>
      </c>
      <c r="C79" s="60" t="s">
        <v>87</v>
      </c>
      <c r="D79" s="62">
        <v>442781</v>
      </c>
      <c r="E79" s="62">
        <v>5756640133</v>
      </c>
      <c r="F79" s="108">
        <v>66.900000000000006</v>
      </c>
      <c r="G79" s="109">
        <v>13001.093000000001</v>
      </c>
      <c r="H79" s="103">
        <f t="shared" si="12"/>
        <v>20.100000000000009</v>
      </c>
      <c r="I79" s="7" t="s">
        <v>566</v>
      </c>
      <c r="J79" s="7">
        <v>30</v>
      </c>
      <c r="K79" s="7">
        <v>5</v>
      </c>
      <c r="L79" s="7">
        <f t="shared" si="13"/>
        <v>11.799999999999997</v>
      </c>
      <c r="M79" s="51">
        <f t="shared" si="14"/>
        <v>20.100000000000009</v>
      </c>
      <c r="N79" s="45">
        <f t="shared" si="15"/>
        <v>17269920.399</v>
      </c>
      <c r="O79" s="45">
        <f t="shared" si="16"/>
        <v>2878320.0665000002</v>
      </c>
      <c r="P79" s="45">
        <f t="shared" si="17"/>
        <v>6792835.3569399985</v>
      </c>
      <c r="Q79" s="45">
        <f t="shared" si="18"/>
        <v>11570846.667330004</v>
      </c>
      <c r="R79" s="45">
        <f t="shared" si="19"/>
        <v>38511922.489770003</v>
      </c>
      <c r="S79" s="45">
        <f t="shared" si="20"/>
        <v>38511922.489770003</v>
      </c>
    </row>
    <row r="80" spans="1:19" ht="13" x14ac:dyDescent="0.15">
      <c r="A80" s="7" t="s">
        <v>88</v>
      </c>
      <c r="B80" s="7">
        <v>46.8</v>
      </c>
      <c r="C80" s="60" t="s">
        <v>88</v>
      </c>
      <c r="D80" s="62">
        <v>344637</v>
      </c>
      <c r="E80" s="62">
        <v>1234040668</v>
      </c>
      <c r="F80" s="108">
        <v>53.3</v>
      </c>
      <c r="G80" s="109">
        <v>3580.7020000000002</v>
      </c>
      <c r="H80" s="103">
        <f t="shared" si="12"/>
        <v>6.5</v>
      </c>
      <c r="I80" s="7" t="s">
        <v>566</v>
      </c>
      <c r="J80" s="7">
        <v>30</v>
      </c>
      <c r="K80" s="7">
        <v>5</v>
      </c>
      <c r="L80" s="7">
        <f t="shared" si="13"/>
        <v>11.799999999999997</v>
      </c>
      <c r="M80" s="51">
        <f t="shared" si="14"/>
        <v>6.5</v>
      </c>
      <c r="N80" s="45">
        <f t="shared" si="15"/>
        <v>3702122.0040000002</v>
      </c>
      <c r="O80" s="45">
        <f t="shared" si="16"/>
        <v>617020.33400000003</v>
      </c>
      <c r="P80" s="45">
        <f t="shared" si="17"/>
        <v>1456167.9882399996</v>
      </c>
      <c r="Q80" s="45">
        <f t="shared" si="18"/>
        <v>802126.43420000002</v>
      </c>
      <c r="R80" s="45">
        <f t="shared" si="19"/>
        <v>6577436.7604400003</v>
      </c>
      <c r="S80" s="45">
        <f t="shared" si="20"/>
        <v>6577436.7604399994</v>
      </c>
    </row>
    <row r="81" spans="1:19" ht="13" x14ac:dyDescent="0.15">
      <c r="A81" s="7" t="s">
        <v>89</v>
      </c>
      <c r="B81" s="7">
        <v>45.2</v>
      </c>
      <c r="C81" s="60" t="s">
        <v>89</v>
      </c>
      <c r="D81" s="62">
        <v>164755</v>
      </c>
      <c r="E81" s="62">
        <v>120346542</v>
      </c>
      <c r="F81" s="108">
        <v>60.1</v>
      </c>
      <c r="G81" s="109">
        <v>730.45899999999995</v>
      </c>
      <c r="H81" s="103">
        <f t="shared" si="12"/>
        <v>14.899999999999999</v>
      </c>
      <c r="I81" s="7" t="s">
        <v>566</v>
      </c>
      <c r="J81" s="7">
        <v>30</v>
      </c>
      <c r="K81" s="7">
        <v>5</v>
      </c>
      <c r="L81" s="7">
        <f t="shared" si="13"/>
        <v>10.200000000000003</v>
      </c>
      <c r="M81" s="51">
        <f t="shared" si="14"/>
        <v>14.899999999999999</v>
      </c>
      <c r="N81" s="45">
        <f t="shared" si="15"/>
        <v>361039.62599999999</v>
      </c>
      <c r="O81" s="45">
        <f t="shared" si="16"/>
        <v>60173.271000000001</v>
      </c>
      <c r="P81" s="45">
        <f t="shared" si="17"/>
        <v>122753.47284000003</v>
      </c>
      <c r="Q81" s="45">
        <f t="shared" si="18"/>
        <v>179316.34757999997</v>
      </c>
      <c r="R81" s="45">
        <f t="shared" si="19"/>
        <v>723282.71742</v>
      </c>
      <c r="S81" s="45">
        <f t="shared" si="20"/>
        <v>723282.71742</v>
      </c>
    </row>
    <row r="82" spans="1:19" ht="13" x14ac:dyDescent="0.15">
      <c r="A82" s="7" t="s">
        <v>90</v>
      </c>
      <c r="B82" s="7">
        <v>46.3</v>
      </c>
      <c r="C82" s="60" t="s">
        <v>90</v>
      </c>
      <c r="D82" s="62">
        <v>359003</v>
      </c>
      <c r="E82" s="62">
        <v>997311211</v>
      </c>
      <c r="F82" s="108">
        <v>52.1</v>
      </c>
      <c r="G82" s="109">
        <v>2778.002</v>
      </c>
      <c r="H82" s="103">
        <f t="shared" si="12"/>
        <v>5.8000000000000043</v>
      </c>
      <c r="I82" s="7" t="s">
        <v>566</v>
      </c>
      <c r="J82" s="7">
        <v>30</v>
      </c>
      <c r="K82" s="7">
        <v>5</v>
      </c>
      <c r="L82" s="7">
        <f t="shared" si="13"/>
        <v>11.299999999999997</v>
      </c>
      <c r="M82" s="51">
        <f t="shared" si="14"/>
        <v>5.8000000000000043</v>
      </c>
      <c r="N82" s="45">
        <f t="shared" si="15"/>
        <v>2991933.6329999999</v>
      </c>
      <c r="O82" s="45">
        <f t="shared" si="16"/>
        <v>498655.60550000001</v>
      </c>
      <c r="P82" s="45">
        <f t="shared" si="17"/>
        <v>1126961.6684299998</v>
      </c>
      <c r="Q82" s="45">
        <f t="shared" si="18"/>
        <v>578440.50238000043</v>
      </c>
      <c r="R82" s="45">
        <f t="shared" si="19"/>
        <v>5195991.40931</v>
      </c>
      <c r="S82" s="45">
        <f t="shared" si="20"/>
        <v>5195991.40931</v>
      </c>
    </row>
    <row r="83" spans="1:19" ht="13" x14ac:dyDescent="0.15">
      <c r="A83" s="7" t="s">
        <v>91</v>
      </c>
      <c r="B83" s="7">
        <v>46.5</v>
      </c>
      <c r="C83" s="60" t="s">
        <v>91</v>
      </c>
      <c r="D83" s="62">
        <v>306083</v>
      </c>
      <c r="E83" s="62">
        <v>637892673</v>
      </c>
      <c r="F83" s="108">
        <v>65.400000000000006</v>
      </c>
      <c r="G83" s="109">
        <v>2084.0479999999998</v>
      </c>
      <c r="H83" s="103">
        <f t="shared" si="12"/>
        <v>18.900000000000006</v>
      </c>
      <c r="I83" s="7" t="s">
        <v>566</v>
      </c>
      <c r="J83" s="7">
        <v>30</v>
      </c>
      <c r="K83" s="7">
        <v>5</v>
      </c>
      <c r="L83" s="7">
        <f t="shared" si="13"/>
        <v>11.5</v>
      </c>
      <c r="M83" s="51">
        <f t="shared" si="14"/>
        <v>18.900000000000006</v>
      </c>
      <c r="N83" s="45">
        <f t="shared" si="15"/>
        <v>1913678.0190000001</v>
      </c>
      <c r="O83" s="45">
        <f t="shared" si="16"/>
        <v>318946.33649999998</v>
      </c>
      <c r="P83" s="45">
        <f t="shared" si="17"/>
        <v>733576.57394999999</v>
      </c>
      <c r="Q83" s="45">
        <f t="shared" si="18"/>
        <v>1205617.1519700005</v>
      </c>
      <c r="R83" s="45">
        <f t="shared" si="19"/>
        <v>4171818.0814200006</v>
      </c>
      <c r="S83" s="45">
        <f t="shared" si="20"/>
        <v>4171818.0814200006</v>
      </c>
    </row>
    <row r="84" spans="1:19" ht="13" x14ac:dyDescent="0.15">
      <c r="A84" s="7" t="s">
        <v>92</v>
      </c>
      <c r="B84" s="7">
        <v>45.4</v>
      </c>
      <c r="C84" s="60" t="s">
        <v>92</v>
      </c>
      <c r="D84" s="62">
        <v>261917</v>
      </c>
      <c r="E84" s="62">
        <v>219853707</v>
      </c>
      <c r="F84" s="108">
        <v>74.2</v>
      </c>
      <c r="G84" s="109">
        <v>839.40099999999995</v>
      </c>
      <c r="H84" s="103">
        <f t="shared" si="12"/>
        <v>28.800000000000004</v>
      </c>
      <c r="I84" s="7" t="s">
        <v>566</v>
      </c>
      <c r="J84" s="7">
        <v>30</v>
      </c>
      <c r="K84" s="7">
        <v>5</v>
      </c>
      <c r="L84" s="7">
        <f t="shared" si="13"/>
        <v>10.399999999999999</v>
      </c>
      <c r="M84" s="51">
        <f t="shared" si="14"/>
        <v>28.800000000000004</v>
      </c>
      <c r="N84" s="45">
        <f t="shared" si="15"/>
        <v>659561.12100000004</v>
      </c>
      <c r="O84" s="45">
        <f t="shared" si="16"/>
        <v>109926.8535</v>
      </c>
      <c r="P84" s="45">
        <f t="shared" si="17"/>
        <v>228647.85527999996</v>
      </c>
      <c r="Q84" s="45">
        <f t="shared" si="18"/>
        <v>633178.67616000015</v>
      </c>
      <c r="R84" s="45">
        <f t="shared" si="19"/>
        <v>1631314.5059400001</v>
      </c>
      <c r="S84" s="45">
        <f t="shared" si="20"/>
        <v>1631314.5059400001</v>
      </c>
    </row>
    <row r="85" spans="1:19" ht="13" x14ac:dyDescent="0.15">
      <c r="A85" s="7" t="s">
        <v>93</v>
      </c>
      <c r="B85" s="7">
        <v>46.2</v>
      </c>
      <c r="C85" s="60" t="s">
        <v>93</v>
      </c>
      <c r="D85" s="62">
        <v>434924</v>
      </c>
      <c r="E85" s="62">
        <v>2760136969</v>
      </c>
      <c r="F85" s="108">
        <v>62.8</v>
      </c>
      <c r="G85" s="109">
        <v>6346.2439999999997</v>
      </c>
      <c r="H85" s="103">
        <f t="shared" si="12"/>
        <v>16.599999999999994</v>
      </c>
      <c r="I85" s="7" t="s">
        <v>566</v>
      </c>
      <c r="J85" s="7">
        <v>30</v>
      </c>
      <c r="K85" s="7">
        <v>5</v>
      </c>
      <c r="L85" s="7">
        <f t="shared" si="13"/>
        <v>11.200000000000003</v>
      </c>
      <c r="M85" s="51">
        <f t="shared" si="14"/>
        <v>16.599999999999994</v>
      </c>
      <c r="N85" s="45">
        <f t="shared" si="15"/>
        <v>8280410.9069999997</v>
      </c>
      <c r="O85" s="45">
        <f t="shared" si="16"/>
        <v>1380068.4845</v>
      </c>
      <c r="P85" s="45">
        <f t="shared" si="17"/>
        <v>3091353.4052800005</v>
      </c>
      <c r="Q85" s="45">
        <f t="shared" si="18"/>
        <v>4581827.3685399983</v>
      </c>
      <c r="R85" s="45">
        <f t="shared" si="19"/>
        <v>17333660.165320002</v>
      </c>
      <c r="S85" s="45">
        <f t="shared" si="20"/>
        <v>17333660.165319998</v>
      </c>
    </row>
    <row r="86" spans="1:19" ht="13" x14ac:dyDescent="0.15">
      <c r="A86" s="7" t="s">
        <v>94</v>
      </c>
      <c r="B86" s="7">
        <v>46.3</v>
      </c>
      <c r="C86" s="60" t="s">
        <v>94</v>
      </c>
      <c r="D86" s="62">
        <v>346602</v>
      </c>
      <c r="E86" s="62">
        <v>694646779</v>
      </c>
      <c r="F86" s="108">
        <v>70.900000000000006</v>
      </c>
      <c r="G86" s="109">
        <v>2004.1610000000001</v>
      </c>
      <c r="H86" s="103">
        <f t="shared" si="12"/>
        <v>24.600000000000009</v>
      </c>
      <c r="I86" s="7" t="s">
        <v>566</v>
      </c>
      <c r="J86" s="7">
        <v>30</v>
      </c>
      <c r="K86" s="7">
        <v>5</v>
      </c>
      <c r="L86" s="7">
        <f t="shared" si="13"/>
        <v>11.299999999999997</v>
      </c>
      <c r="M86" s="51">
        <f t="shared" si="14"/>
        <v>24.600000000000009</v>
      </c>
      <c r="N86" s="45">
        <f t="shared" si="15"/>
        <v>2083940.3370000001</v>
      </c>
      <c r="O86" s="45">
        <f t="shared" si="16"/>
        <v>347323.38949999999</v>
      </c>
      <c r="P86" s="45">
        <f t="shared" si="17"/>
        <v>784950.86026999983</v>
      </c>
      <c r="Q86" s="45">
        <f t="shared" si="18"/>
        <v>1708831.0763400006</v>
      </c>
      <c r="R86" s="45">
        <f t="shared" si="19"/>
        <v>4925045.663110001</v>
      </c>
      <c r="S86" s="45">
        <f t="shared" si="20"/>
        <v>4925045.663110001</v>
      </c>
    </row>
    <row r="87" spans="1:19" ht="13" x14ac:dyDescent="0.15">
      <c r="A87" s="7" t="s">
        <v>95</v>
      </c>
      <c r="B87" s="7">
        <v>47.2</v>
      </c>
      <c r="C87" s="60" t="s">
        <v>95</v>
      </c>
      <c r="D87" s="62">
        <v>402630</v>
      </c>
      <c r="E87" s="62">
        <v>278668021</v>
      </c>
      <c r="F87" s="108">
        <v>63.2</v>
      </c>
      <c r="G87" s="109">
        <v>692.12</v>
      </c>
      <c r="H87" s="103">
        <f t="shared" si="12"/>
        <v>16</v>
      </c>
      <c r="I87" s="7" t="s">
        <v>566</v>
      </c>
      <c r="J87" s="7">
        <v>30</v>
      </c>
      <c r="K87" s="7">
        <v>5</v>
      </c>
      <c r="L87" s="7">
        <f t="shared" si="13"/>
        <v>12.200000000000003</v>
      </c>
      <c r="M87" s="51">
        <f t="shared" si="14"/>
        <v>16</v>
      </c>
      <c r="N87" s="45">
        <f t="shared" si="15"/>
        <v>836004.06299999997</v>
      </c>
      <c r="O87" s="45">
        <f t="shared" si="16"/>
        <v>139334.0105</v>
      </c>
      <c r="P87" s="45">
        <f t="shared" si="17"/>
        <v>339974.98562000005</v>
      </c>
      <c r="Q87" s="45">
        <f t="shared" si="18"/>
        <v>445868.83360000001</v>
      </c>
      <c r="R87" s="45">
        <f t="shared" si="19"/>
        <v>1761181.8927199999</v>
      </c>
      <c r="S87" s="45">
        <f t="shared" si="20"/>
        <v>1761181.8927200001</v>
      </c>
    </row>
    <row r="88" spans="1:19" ht="13" x14ac:dyDescent="0.15">
      <c r="A88" s="7" t="s">
        <v>96</v>
      </c>
      <c r="B88" s="7">
        <v>46.7</v>
      </c>
      <c r="C88" s="60" t="s">
        <v>96</v>
      </c>
      <c r="D88" s="62">
        <v>395399</v>
      </c>
      <c r="E88" s="62">
        <v>2472694545</v>
      </c>
      <c r="F88" s="108">
        <v>57.7</v>
      </c>
      <c r="G88" s="109">
        <v>6253.6670000000004</v>
      </c>
      <c r="H88" s="103">
        <f t="shared" si="12"/>
        <v>11</v>
      </c>
      <c r="I88" s="7" t="s">
        <v>566</v>
      </c>
      <c r="J88" s="7">
        <v>30</v>
      </c>
      <c r="K88" s="7">
        <v>5</v>
      </c>
      <c r="L88" s="7">
        <f t="shared" si="13"/>
        <v>11.700000000000003</v>
      </c>
      <c r="M88" s="51">
        <f t="shared" si="14"/>
        <v>11</v>
      </c>
      <c r="N88" s="45">
        <f t="shared" si="15"/>
        <v>7418083.6349999998</v>
      </c>
      <c r="O88" s="45">
        <f t="shared" si="16"/>
        <v>1236347.2725</v>
      </c>
      <c r="P88" s="45">
        <f t="shared" si="17"/>
        <v>2893052.6176500008</v>
      </c>
      <c r="Q88" s="45">
        <f t="shared" si="18"/>
        <v>2719963.9994999999</v>
      </c>
      <c r="R88" s="45">
        <f t="shared" si="19"/>
        <v>14267447.52465</v>
      </c>
      <c r="S88" s="45">
        <f t="shared" si="20"/>
        <v>14267447.52465</v>
      </c>
    </row>
    <row r="89" spans="1:19" ht="13" x14ac:dyDescent="0.15">
      <c r="A89" s="7" t="s">
        <v>97</v>
      </c>
      <c r="B89" s="7">
        <v>47.7</v>
      </c>
      <c r="C89" s="60" t="s">
        <v>97</v>
      </c>
      <c r="D89" s="62">
        <v>193523</v>
      </c>
      <c r="E89" s="62">
        <v>367597446</v>
      </c>
      <c r="F89" s="108">
        <v>58.3</v>
      </c>
      <c r="G89" s="109">
        <v>1899.501</v>
      </c>
      <c r="H89" s="103">
        <f t="shared" si="12"/>
        <v>10.599999999999994</v>
      </c>
      <c r="I89" s="7" t="s">
        <v>566</v>
      </c>
      <c r="J89" s="7">
        <v>30</v>
      </c>
      <c r="K89" s="7">
        <v>5</v>
      </c>
      <c r="L89" s="7">
        <f t="shared" si="13"/>
        <v>12.700000000000003</v>
      </c>
      <c r="M89" s="51">
        <f t="shared" si="14"/>
        <v>10.599999999999994</v>
      </c>
      <c r="N89" s="45">
        <f t="shared" si="15"/>
        <v>1102792.338</v>
      </c>
      <c r="O89" s="45">
        <f t="shared" si="16"/>
        <v>183798.723</v>
      </c>
      <c r="P89" s="45">
        <f t="shared" si="17"/>
        <v>466848.75642000005</v>
      </c>
      <c r="Q89" s="45">
        <f t="shared" si="18"/>
        <v>389653.29275999981</v>
      </c>
      <c r="R89" s="45">
        <f t="shared" si="19"/>
        <v>2143093.1101799998</v>
      </c>
      <c r="S89" s="45">
        <f t="shared" si="20"/>
        <v>2143093.1101799998</v>
      </c>
    </row>
    <row r="90" spans="1:19" ht="13" x14ac:dyDescent="0.15">
      <c r="A90" s="7" t="s">
        <v>98</v>
      </c>
      <c r="B90" s="7">
        <v>45.2</v>
      </c>
      <c r="C90" s="60" t="s">
        <v>98</v>
      </c>
      <c r="D90" s="62">
        <v>102430</v>
      </c>
      <c r="E90" s="62">
        <v>37977128</v>
      </c>
      <c r="F90" s="108">
        <v>81.599999999999994</v>
      </c>
      <c r="G90" s="109">
        <v>370.76</v>
      </c>
      <c r="H90" s="103">
        <f t="shared" si="12"/>
        <v>36.399999999999991</v>
      </c>
      <c r="I90" s="7" t="s">
        <v>566</v>
      </c>
      <c r="J90" s="7">
        <v>30</v>
      </c>
      <c r="K90" s="7">
        <v>5</v>
      </c>
      <c r="L90" s="7">
        <f t="shared" si="13"/>
        <v>10.200000000000003</v>
      </c>
      <c r="M90" s="51">
        <f t="shared" si="14"/>
        <v>36.399999999999991</v>
      </c>
      <c r="N90" s="45">
        <f t="shared" si="15"/>
        <v>113931.38400000001</v>
      </c>
      <c r="O90" s="45">
        <f t="shared" si="16"/>
        <v>18988.563999999998</v>
      </c>
      <c r="P90" s="45">
        <f t="shared" si="17"/>
        <v>38736.670560000006</v>
      </c>
      <c r="Q90" s="45">
        <f t="shared" si="18"/>
        <v>138236.74591999996</v>
      </c>
      <c r="R90" s="45">
        <f t="shared" si="19"/>
        <v>309893.36447999999</v>
      </c>
      <c r="S90" s="45">
        <f t="shared" si="20"/>
        <v>309893.36447999999</v>
      </c>
    </row>
    <row r="91" spans="1:19" ht="13" x14ac:dyDescent="0.15">
      <c r="A91" s="7" t="s">
        <v>99</v>
      </c>
      <c r="B91" s="7">
        <v>46.4</v>
      </c>
      <c r="C91" s="60" t="s">
        <v>99</v>
      </c>
      <c r="D91" s="62">
        <v>719112</v>
      </c>
      <c r="E91" s="62">
        <v>61596013143</v>
      </c>
      <c r="F91" s="108">
        <v>83.9</v>
      </c>
      <c r="G91" s="109">
        <v>85655.668000000005</v>
      </c>
      <c r="H91" s="103">
        <f t="shared" si="12"/>
        <v>37.500000000000007</v>
      </c>
      <c r="I91" s="7" t="s">
        <v>566</v>
      </c>
      <c r="J91" s="7">
        <v>30</v>
      </c>
      <c r="K91" s="7">
        <v>5</v>
      </c>
      <c r="L91" s="7">
        <f t="shared" si="13"/>
        <v>11.399999999999999</v>
      </c>
      <c r="M91" s="51">
        <f t="shared" si="14"/>
        <v>37.500000000000007</v>
      </c>
      <c r="N91" s="45">
        <f t="shared" si="15"/>
        <v>184788039.42899999</v>
      </c>
      <c r="O91" s="45">
        <f t="shared" si="16"/>
        <v>30798006.5715</v>
      </c>
      <c r="P91" s="45">
        <f t="shared" si="17"/>
        <v>70219454.983019993</v>
      </c>
      <c r="Q91" s="45">
        <f t="shared" si="18"/>
        <v>230985049.28625005</v>
      </c>
      <c r="R91" s="45">
        <f t="shared" si="19"/>
        <v>516790550.26977003</v>
      </c>
      <c r="S91" s="45">
        <f t="shared" si="20"/>
        <v>516790550.26977003</v>
      </c>
    </row>
    <row r="92" spans="1:19" ht="13" x14ac:dyDescent="0.15">
      <c r="A92" s="7" t="s">
        <v>100</v>
      </c>
      <c r="B92" s="7">
        <v>46.8</v>
      </c>
      <c r="C92" s="60" t="s">
        <v>100</v>
      </c>
      <c r="D92" s="62">
        <v>177336</v>
      </c>
      <c r="E92" s="62">
        <v>86845375</v>
      </c>
      <c r="F92" s="108">
        <v>96.8</v>
      </c>
      <c r="G92" s="109">
        <v>489.72199999999998</v>
      </c>
      <c r="H92" s="103">
        <f t="shared" si="12"/>
        <v>50</v>
      </c>
      <c r="I92" s="7" t="s">
        <v>566</v>
      </c>
      <c r="J92" s="7">
        <v>30</v>
      </c>
      <c r="K92" s="7">
        <v>5</v>
      </c>
      <c r="L92" s="7">
        <f t="shared" si="13"/>
        <v>11.799999999999997</v>
      </c>
      <c r="M92" s="51">
        <f t="shared" si="14"/>
        <v>50</v>
      </c>
      <c r="N92" s="45">
        <f t="shared" si="15"/>
        <v>260536.125</v>
      </c>
      <c r="O92" s="45">
        <f t="shared" si="16"/>
        <v>43422.6875</v>
      </c>
      <c r="P92" s="45">
        <f t="shared" si="17"/>
        <v>102477.54249999998</v>
      </c>
      <c r="Q92" s="45">
        <f t="shared" si="18"/>
        <v>434226.875</v>
      </c>
      <c r="R92" s="45">
        <f t="shared" si="19"/>
        <v>840663.23</v>
      </c>
      <c r="S92" s="45">
        <f t="shared" si="20"/>
        <v>840663.23</v>
      </c>
    </row>
    <row r="93" spans="1:19" ht="13" x14ac:dyDescent="0.15">
      <c r="A93" s="7" t="s">
        <v>101</v>
      </c>
      <c r="B93" s="7">
        <v>46.3</v>
      </c>
      <c r="C93" s="60" t="s">
        <v>101</v>
      </c>
      <c r="D93" s="62">
        <v>571373</v>
      </c>
      <c r="E93" s="62">
        <v>3888013419</v>
      </c>
      <c r="F93" s="108">
        <v>67</v>
      </c>
      <c r="G93" s="109">
        <v>6804.68</v>
      </c>
      <c r="H93" s="103">
        <f t="shared" si="12"/>
        <v>20.700000000000003</v>
      </c>
      <c r="I93" s="7" t="s">
        <v>566</v>
      </c>
      <c r="J93" s="7">
        <v>30</v>
      </c>
      <c r="K93" s="7">
        <v>5</v>
      </c>
      <c r="L93" s="7">
        <f t="shared" si="13"/>
        <v>11.299999999999997</v>
      </c>
      <c r="M93" s="51">
        <f t="shared" si="14"/>
        <v>20.700000000000003</v>
      </c>
      <c r="N93" s="45">
        <f t="shared" si="15"/>
        <v>11664040.256999999</v>
      </c>
      <c r="O93" s="45">
        <f t="shared" si="16"/>
        <v>1944006.7095000001</v>
      </c>
      <c r="P93" s="45">
        <f t="shared" si="17"/>
        <v>4393455.1634699991</v>
      </c>
      <c r="Q93" s="45">
        <f t="shared" si="18"/>
        <v>8048187.7773300018</v>
      </c>
      <c r="R93" s="45">
        <f t="shared" si="19"/>
        <v>26049689.907300003</v>
      </c>
      <c r="S93" s="45">
        <f t="shared" si="20"/>
        <v>26049689.907299999</v>
      </c>
    </row>
    <row r="94" spans="1:19" ht="13" x14ac:dyDescent="0.15">
      <c r="A94" s="7" t="s">
        <v>102</v>
      </c>
      <c r="B94" s="7">
        <v>46.8</v>
      </c>
      <c r="C94" s="60" t="s">
        <v>102</v>
      </c>
      <c r="D94" s="62">
        <v>226443</v>
      </c>
      <c r="E94" s="62">
        <v>769347587</v>
      </c>
      <c r="F94" s="108">
        <v>52.7</v>
      </c>
      <c r="G94" s="109">
        <v>3397.5349999999999</v>
      </c>
      <c r="H94" s="103">
        <f t="shared" si="12"/>
        <v>5.9000000000000057</v>
      </c>
      <c r="I94" s="7" t="s">
        <v>566</v>
      </c>
      <c r="J94" s="7">
        <v>30</v>
      </c>
      <c r="K94" s="7">
        <v>5</v>
      </c>
      <c r="L94" s="7">
        <f t="shared" si="13"/>
        <v>11.799999999999997</v>
      </c>
      <c r="M94" s="51">
        <f t="shared" si="14"/>
        <v>5.9000000000000057</v>
      </c>
      <c r="N94" s="45">
        <f t="shared" si="15"/>
        <v>2308042.7609999999</v>
      </c>
      <c r="O94" s="45">
        <f t="shared" si="16"/>
        <v>384673.79350000003</v>
      </c>
      <c r="P94" s="45">
        <f t="shared" si="17"/>
        <v>907830.15265999991</v>
      </c>
      <c r="Q94" s="45">
        <f t="shared" si="18"/>
        <v>453915.07633000042</v>
      </c>
      <c r="R94" s="45">
        <f t="shared" si="19"/>
        <v>4054461.7834900003</v>
      </c>
      <c r="S94" s="45">
        <f t="shared" si="20"/>
        <v>4054461.7834900003</v>
      </c>
    </row>
    <row r="95" spans="1:19" ht="13" x14ac:dyDescent="0.15">
      <c r="A95" s="7" t="s">
        <v>103</v>
      </c>
      <c r="B95" s="7">
        <v>46.1</v>
      </c>
      <c r="C95" s="60" t="s">
        <v>103</v>
      </c>
      <c r="D95" s="62">
        <v>620411</v>
      </c>
      <c r="E95" s="62">
        <v>8123651533</v>
      </c>
      <c r="F95" s="108">
        <v>61.7</v>
      </c>
      <c r="G95" s="109">
        <v>13093.978999999999</v>
      </c>
      <c r="H95" s="103">
        <f t="shared" si="12"/>
        <v>15.600000000000001</v>
      </c>
      <c r="I95" s="7" t="s">
        <v>566</v>
      </c>
      <c r="J95" s="7">
        <v>30</v>
      </c>
      <c r="K95" s="7">
        <v>5</v>
      </c>
      <c r="L95" s="7">
        <f t="shared" si="13"/>
        <v>11.100000000000001</v>
      </c>
      <c r="M95" s="51">
        <f t="shared" si="14"/>
        <v>15.600000000000001</v>
      </c>
      <c r="N95" s="45">
        <f t="shared" si="15"/>
        <v>24370954.598999999</v>
      </c>
      <c r="O95" s="45">
        <f t="shared" si="16"/>
        <v>4061825.7664999999</v>
      </c>
      <c r="P95" s="45">
        <f t="shared" si="17"/>
        <v>9017253.2016300019</v>
      </c>
      <c r="Q95" s="45">
        <f t="shared" si="18"/>
        <v>12672896.391480003</v>
      </c>
      <c r="R95" s="45">
        <f t="shared" si="19"/>
        <v>50122929.958609998</v>
      </c>
      <c r="S95" s="45">
        <f t="shared" si="20"/>
        <v>50122929.958610006</v>
      </c>
    </row>
    <row r="96" spans="1:19" ht="13" x14ac:dyDescent="0.15">
      <c r="A96" s="7" t="s">
        <v>104</v>
      </c>
      <c r="B96" s="7">
        <v>46.5</v>
      </c>
      <c r="C96" s="60" t="s">
        <v>104</v>
      </c>
      <c r="D96" s="62">
        <v>497035</v>
      </c>
      <c r="E96" s="62">
        <v>1064612013</v>
      </c>
      <c r="F96" s="108">
        <v>64.8</v>
      </c>
      <c r="G96" s="109">
        <v>2141.9270000000001</v>
      </c>
      <c r="H96" s="103">
        <f t="shared" si="12"/>
        <v>18.299999999999997</v>
      </c>
      <c r="I96" s="7" t="s">
        <v>566</v>
      </c>
      <c r="J96" s="7">
        <v>30</v>
      </c>
      <c r="K96" s="7">
        <v>5</v>
      </c>
      <c r="L96" s="7">
        <f t="shared" si="13"/>
        <v>11.5</v>
      </c>
      <c r="M96" s="51">
        <f t="shared" si="14"/>
        <v>18.299999999999997</v>
      </c>
      <c r="N96" s="45">
        <f t="shared" si="15"/>
        <v>3193836.0389999999</v>
      </c>
      <c r="O96" s="45">
        <f t="shared" si="16"/>
        <v>532306.00650000002</v>
      </c>
      <c r="P96" s="45">
        <f t="shared" si="17"/>
        <v>1224303.81495</v>
      </c>
      <c r="Q96" s="45">
        <f t="shared" si="18"/>
        <v>1948239.9837899997</v>
      </c>
      <c r="R96" s="45">
        <f t="shared" si="19"/>
        <v>6898685.8442399995</v>
      </c>
      <c r="S96" s="45">
        <f t="shared" si="20"/>
        <v>6898685.8442399995</v>
      </c>
    </row>
    <row r="97" spans="1:19" ht="13" x14ac:dyDescent="0.15">
      <c r="A97" s="7" t="s">
        <v>105</v>
      </c>
      <c r="B97" s="7">
        <v>46.8</v>
      </c>
      <c r="C97" s="60" t="s">
        <v>105</v>
      </c>
      <c r="D97" s="62">
        <v>253635</v>
      </c>
      <c r="E97" s="62">
        <v>1012748330</v>
      </c>
      <c r="F97" s="108">
        <v>60.4</v>
      </c>
      <c r="G97" s="109">
        <v>3992.9369999999999</v>
      </c>
      <c r="H97" s="103">
        <f t="shared" si="12"/>
        <v>13.600000000000001</v>
      </c>
      <c r="I97" s="7" t="s">
        <v>566</v>
      </c>
      <c r="J97" s="7">
        <v>30</v>
      </c>
      <c r="K97" s="7">
        <v>5</v>
      </c>
      <c r="L97" s="7">
        <f t="shared" si="13"/>
        <v>11.799999999999997</v>
      </c>
      <c r="M97" s="51">
        <f t="shared" si="14"/>
        <v>13.600000000000001</v>
      </c>
      <c r="N97" s="45">
        <f t="shared" si="15"/>
        <v>3038244.99</v>
      </c>
      <c r="O97" s="45">
        <f t="shared" si="16"/>
        <v>506374.16499999998</v>
      </c>
      <c r="P97" s="45">
        <f t="shared" si="17"/>
        <v>1195043.0293999997</v>
      </c>
      <c r="Q97" s="45">
        <f t="shared" si="18"/>
        <v>1377337.7288000002</v>
      </c>
      <c r="R97" s="45">
        <f t="shared" si="19"/>
        <v>6116999.9132000003</v>
      </c>
      <c r="S97" s="45">
        <f t="shared" si="20"/>
        <v>6116999.9132000003</v>
      </c>
    </row>
    <row r="98" spans="1:19" ht="13" x14ac:dyDescent="0.15">
      <c r="A98" s="7" t="s">
        <v>106</v>
      </c>
      <c r="B98" s="7">
        <v>46.5</v>
      </c>
      <c r="C98" s="60" t="s">
        <v>106</v>
      </c>
      <c r="D98" s="62">
        <v>298527</v>
      </c>
      <c r="E98" s="62">
        <v>657254876</v>
      </c>
      <c r="F98" s="108">
        <v>57.3</v>
      </c>
      <c r="G98" s="109">
        <v>2201.663</v>
      </c>
      <c r="H98" s="103">
        <f t="shared" si="12"/>
        <v>10.799999999999997</v>
      </c>
      <c r="I98" s="7" t="s">
        <v>566</v>
      </c>
      <c r="J98" s="7">
        <v>30</v>
      </c>
      <c r="K98" s="7">
        <v>5</v>
      </c>
      <c r="L98" s="7">
        <f t="shared" si="13"/>
        <v>11.5</v>
      </c>
      <c r="M98" s="51">
        <f t="shared" si="14"/>
        <v>10.799999999999997</v>
      </c>
      <c r="N98" s="45">
        <f t="shared" si="15"/>
        <v>1971764.628</v>
      </c>
      <c r="O98" s="45">
        <f t="shared" si="16"/>
        <v>328627.43800000002</v>
      </c>
      <c r="P98" s="45">
        <f t="shared" si="17"/>
        <v>755843.10739999998</v>
      </c>
      <c r="Q98" s="45">
        <f t="shared" si="18"/>
        <v>709835.26607999986</v>
      </c>
      <c r="R98" s="45">
        <f t="shared" si="19"/>
        <v>3766070.4394800002</v>
      </c>
      <c r="S98" s="45">
        <f t="shared" si="20"/>
        <v>3766070.4394799997</v>
      </c>
    </row>
    <row r="99" spans="1:19" ht="13" x14ac:dyDescent="0.15">
      <c r="A99" s="7" t="s">
        <v>107</v>
      </c>
      <c r="B99" s="7">
        <v>46.2</v>
      </c>
      <c r="C99" s="60" t="s">
        <v>107</v>
      </c>
      <c r="D99" s="62">
        <v>349888</v>
      </c>
      <c r="E99" s="62">
        <v>2956808636</v>
      </c>
      <c r="F99" s="108">
        <v>56.5</v>
      </c>
      <c r="G99" s="109">
        <v>8450.7180000000008</v>
      </c>
      <c r="H99" s="103">
        <f t="shared" si="12"/>
        <v>10.299999999999997</v>
      </c>
      <c r="I99" s="7" t="s">
        <v>566</v>
      </c>
      <c r="J99" s="7">
        <v>30</v>
      </c>
      <c r="K99" s="7">
        <v>5</v>
      </c>
      <c r="L99" s="7">
        <f t="shared" si="13"/>
        <v>11.200000000000003</v>
      </c>
      <c r="M99" s="51">
        <f t="shared" si="14"/>
        <v>10.299999999999997</v>
      </c>
      <c r="N99" s="45">
        <f t="shared" si="15"/>
        <v>8870425.9079999998</v>
      </c>
      <c r="O99" s="45">
        <f t="shared" si="16"/>
        <v>1478404.318</v>
      </c>
      <c r="P99" s="45">
        <f t="shared" si="17"/>
        <v>3311625.6723200008</v>
      </c>
      <c r="Q99" s="45">
        <f t="shared" si="18"/>
        <v>3045512.8950799992</v>
      </c>
      <c r="R99" s="45">
        <f t="shared" si="19"/>
        <v>16705968.793400001</v>
      </c>
      <c r="S99" s="45">
        <f t="shared" si="20"/>
        <v>16705968.793400001</v>
      </c>
    </row>
    <row r="100" spans="1:19" ht="13" x14ac:dyDescent="0.15">
      <c r="A100" s="7" t="s">
        <v>108</v>
      </c>
      <c r="B100" s="7">
        <v>46.8</v>
      </c>
      <c r="C100" s="60" t="s">
        <v>108</v>
      </c>
      <c r="D100" s="62">
        <v>340844</v>
      </c>
      <c r="E100" s="62">
        <v>723507638</v>
      </c>
      <c r="F100" s="108">
        <v>52.5</v>
      </c>
      <c r="G100" s="109">
        <v>2122.6970000000001</v>
      </c>
      <c r="H100" s="103">
        <f t="shared" si="12"/>
        <v>5.7000000000000028</v>
      </c>
      <c r="I100" s="7" t="s">
        <v>566</v>
      </c>
      <c r="J100" s="7">
        <v>30</v>
      </c>
      <c r="K100" s="7">
        <v>5</v>
      </c>
      <c r="L100" s="7">
        <f t="shared" si="13"/>
        <v>11.799999999999997</v>
      </c>
      <c r="M100" s="51">
        <f t="shared" si="14"/>
        <v>5.7000000000000028</v>
      </c>
      <c r="N100" s="45">
        <f t="shared" si="15"/>
        <v>2170522.9139999999</v>
      </c>
      <c r="O100" s="45">
        <f t="shared" si="16"/>
        <v>361753.81900000002</v>
      </c>
      <c r="P100" s="45">
        <f t="shared" si="17"/>
        <v>853739.01283999975</v>
      </c>
      <c r="Q100" s="45">
        <f t="shared" si="18"/>
        <v>412399.35366000026</v>
      </c>
      <c r="R100" s="45">
        <f t="shared" si="19"/>
        <v>3798415.0995000005</v>
      </c>
      <c r="S100" s="45">
        <f t="shared" si="20"/>
        <v>3798415.0995</v>
      </c>
    </row>
    <row r="101" spans="1:19" ht="13" x14ac:dyDescent="0.15">
      <c r="A101" s="7" t="s">
        <v>109</v>
      </c>
      <c r="B101" s="7">
        <v>46.6</v>
      </c>
      <c r="C101" s="60" t="s">
        <v>109</v>
      </c>
      <c r="D101" s="62">
        <v>270644</v>
      </c>
      <c r="E101" s="62">
        <v>271822094</v>
      </c>
      <c r="F101" s="108">
        <v>42.5</v>
      </c>
      <c r="G101" s="109">
        <v>1004.354</v>
      </c>
      <c r="H101" s="103">
        <f t="shared" si="12"/>
        <v>-4.1000000000000014</v>
      </c>
      <c r="I101" s="7" t="s">
        <v>577</v>
      </c>
      <c r="J101" s="7">
        <v>30</v>
      </c>
      <c r="K101" s="7">
        <v>5</v>
      </c>
      <c r="L101" s="51">
        <f>F101-J101-K101</f>
        <v>7.5</v>
      </c>
      <c r="M101" s="51">
        <v>0</v>
      </c>
      <c r="N101" s="45">
        <f t="shared" si="15"/>
        <v>815466.28200000001</v>
      </c>
      <c r="O101" s="45">
        <f t="shared" si="16"/>
        <v>135911.04699999999</v>
      </c>
      <c r="P101" s="45">
        <f t="shared" si="17"/>
        <v>203866.5705</v>
      </c>
      <c r="Q101" s="45">
        <f t="shared" si="18"/>
        <v>0</v>
      </c>
      <c r="R101" s="45">
        <f t="shared" si="19"/>
        <v>1155243.8995000001</v>
      </c>
      <c r="S101" s="45">
        <f t="shared" si="20"/>
        <v>1155243.8995000001</v>
      </c>
    </row>
    <row r="102" spans="1:19" ht="13" x14ac:dyDescent="0.15">
      <c r="A102" s="7" t="s">
        <v>110</v>
      </c>
      <c r="B102" s="7">
        <v>47.3</v>
      </c>
      <c r="C102" s="60" t="s">
        <v>110</v>
      </c>
      <c r="D102" s="62">
        <v>365919</v>
      </c>
      <c r="E102" s="62">
        <v>573648637</v>
      </c>
      <c r="F102" s="108">
        <v>64.099999999999994</v>
      </c>
      <c r="G102" s="109">
        <v>1567.6949999999999</v>
      </c>
      <c r="H102" s="103">
        <f t="shared" ref="H102:H133" si="21">F102-B102</f>
        <v>16.799999999999997</v>
      </c>
      <c r="I102" s="7" t="s">
        <v>566</v>
      </c>
      <c r="J102" s="7">
        <v>30</v>
      </c>
      <c r="K102" s="7">
        <v>5</v>
      </c>
      <c r="L102" s="7">
        <f t="shared" ref="L102:L133" si="22">B102-J102-K102</f>
        <v>12.299999999999997</v>
      </c>
      <c r="M102" s="51">
        <f t="shared" ref="M102:M133" si="23">F102-B102</f>
        <v>16.799999999999997</v>
      </c>
      <c r="N102" s="45">
        <f t="shared" si="15"/>
        <v>1720945.9110000001</v>
      </c>
      <c r="O102" s="45">
        <f t="shared" si="16"/>
        <v>286824.31849999999</v>
      </c>
      <c r="P102" s="45">
        <f t="shared" si="17"/>
        <v>705587.8235099999</v>
      </c>
      <c r="Q102" s="45">
        <f t="shared" si="18"/>
        <v>963729.7101599999</v>
      </c>
      <c r="R102" s="45">
        <f t="shared" si="19"/>
        <v>3677087.7631699997</v>
      </c>
      <c r="S102" s="45">
        <f t="shared" si="20"/>
        <v>3677087.7631699997</v>
      </c>
    </row>
    <row r="103" spans="1:19" ht="13" x14ac:dyDescent="0.15">
      <c r="A103" s="7" t="s">
        <v>111</v>
      </c>
      <c r="B103" s="7">
        <v>47.2</v>
      </c>
      <c r="C103" s="60" t="s">
        <v>111</v>
      </c>
      <c r="D103" s="62">
        <v>337415</v>
      </c>
      <c r="E103" s="62">
        <v>986726958</v>
      </c>
      <c r="F103" s="108">
        <v>63.2</v>
      </c>
      <c r="G103" s="109">
        <v>2924.3690000000001</v>
      </c>
      <c r="H103" s="103">
        <f t="shared" si="21"/>
        <v>16</v>
      </c>
      <c r="I103" s="7" t="s">
        <v>566</v>
      </c>
      <c r="J103" s="7">
        <v>30</v>
      </c>
      <c r="K103" s="7">
        <v>5</v>
      </c>
      <c r="L103" s="7">
        <f t="shared" si="22"/>
        <v>12.200000000000003</v>
      </c>
      <c r="M103" s="51">
        <f t="shared" si="23"/>
        <v>16</v>
      </c>
      <c r="N103" s="45">
        <f t="shared" si="15"/>
        <v>2960180.8739999998</v>
      </c>
      <c r="O103" s="45">
        <f t="shared" si="16"/>
        <v>493363.47899999999</v>
      </c>
      <c r="P103" s="45">
        <f t="shared" si="17"/>
        <v>1203806.8887600002</v>
      </c>
      <c r="Q103" s="45">
        <f t="shared" si="18"/>
        <v>1578763.1328</v>
      </c>
      <c r="R103" s="45">
        <f t="shared" si="19"/>
        <v>6236114.3745599994</v>
      </c>
      <c r="S103" s="45">
        <f t="shared" si="20"/>
        <v>6236114.3745600004</v>
      </c>
    </row>
    <row r="104" spans="1:19" ht="13" x14ac:dyDescent="0.15">
      <c r="A104" s="7" t="s">
        <v>112</v>
      </c>
      <c r="B104" s="7">
        <v>46.6</v>
      </c>
      <c r="C104" s="60" t="s">
        <v>112</v>
      </c>
      <c r="D104" s="62">
        <v>247997</v>
      </c>
      <c r="E104" s="62">
        <v>521492001</v>
      </c>
      <c r="F104" s="108">
        <v>46.9</v>
      </c>
      <c r="G104" s="109">
        <v>2102.8130000000001</v>
      </c>
      <c r="H104" s="103">
        <f t="shared" si="21"/>
        <v>0.29999999999999716</v>
      </c>
      <c r="I104" s="7" t="s">
        <v>566</v>
      </c>
      <c r="J104" s="7">
        <v>30</v>
      </c>
      <c r="K104" s="7">
        <v>5</v>
      </c>
      <c r="L104" s="7">
        <f t="shared" si="22"/>
        <v>11.600000000000001</v>
      </c>
      <c r="M104" s="51">
        <f t="shared" si="23"/>
        <v>0.29999999999999716</v>
      </c>
      <c r="N104" s="45">
        <f t="shared" si="15"/>
        <v>1564476.003</v>
      </c>
      <c r="O104" s="45">
        <f t="shared" si="16"/>
        <v>260746.00049999999</v>
      </c>
      <c r="P104" s="45">
        <f t="shared" si="17"/>
        <v>604930.72116000007</v>
      </c>
      <c r="Q104" s="45">
        <f t="shared" si="18"/>
        <v>15644.760029999852</v>
      </c>
      <c r="R104" s="45">
        <f t="shared" si="19"/>
        <v>2445797.4846900003</v>
      </c>
      <c r="S104" s="45">
        <f t="shared" si="20"/>
        <v>2445797.4846899998</v>
      </c>
    </row>
    <row r="105" spans="1:19" ht="13" x14ac:dyDescent="0.15">
      <c r="A105" s="7" t="s">
        <v>113</v>
      </c>
      <c r="B105" s="7">
        <v>46.9</v>
      </c>
      <c r="C105" s="60" t="s">
        <v>113</v>
      </c>
      <c r="D105" s="62">
        <v>282353</v>
      </c>
      <c r="E105" s="62">
        <v>1018192171</v>
      </c>
      <c r="F105" s="108">
        <v>52.5</v>
      </c>
      <c r="G105" s="109">
        <v>3606.0990000000002</v>
      </c>
      <c r="H105" s="103">
        <f t="shared" si="21"/>
        <v>5.6000000000000014</v>
      </c>
      <c r="I105" s="7" t="s">
        <v>566</v>
      </c>
      <c r="J105" s="7">
        <v>30</v>
      </c>
      <c r="K105" s="7">
        <v>5</v>
      </c>
      <c r="L105" s="7">
        <f t="shared" si="22"/>
        <v>11.899999999999999</v>
      </c>
      <c r="M105" s="51">
        <f t="shared" si="23"/>
        <v>5.6000000000000014</v>
      </c>
      <c r="N105" s="45">
        <f t="shared" si="15"/>
        <v>3054576.5129999998</v>
      </c>
      <c r="O105" s="45">
        <f t="shared" si="16"/>
        <v>509096.08549999999</v>
      </c>
      <c r="P105" s="45">
        <f t="shared" si="17"/>
        <v>1211648.6834899997</v>
      </c>
      <c r="Q105" s="45">
        <f t="shared" si="18"/>
        <v>570187.61576000019</v>
      </c>
      <c r="R105" s="45">
        <f t="shared" si="19"/>
        <v>5345508.8977499995</v>
      </c>
      <c r="S105" s="45">
        <f t="shared" si="20"/>
        <v>5345508.8977499995</v>
      </c>
    </row>
    <row r="106" spans="1:19" ht="13" x14ac:dyDescent="0.15">
      <c r="A106" s="7" t="s">
        <v>114</v>
      </c>
      <c r="B106" s="7">
        <v>46.5</v>
      </c>
      <c r="C106" s="60" t="s">
        <v>114</v>
      </c>
      <c r="D106" s="62">
        <v>593654</v>
      </c>
      <c r="E106" s="62">
        <v>674901225</v>
      </c>
      <c r="F106" s="108">
        <v>48.3</v>
      </c>
      <c r="G106" s="109">
        <v>1136.8599999999999</v>
      </c>
      <c r="H106" s="103">
        <f t="shared" si="21"/>
        <v>1.7999999999999972</v>
      </c>
      <c r="I106" s="7" t="s">
        <v>566</v>
      </c>
      <c r="J106" s="7">
        <v>30</v>
      </c>
      <c r="K106" s="7">
        <v>5</v>
      </c>
      <c r="L106" s="7">
        <f t="shared" si="22"/>
        <v>11.5</v>
      </c>
      <c r="M106" s="51">
        <f t="shared" si="23"/>
        <v>1.7999999999999972</v>
      </c>
      <c r="N106" s="45">
        <f t="shared" si="15"/>
        <v>2024703.675</v>
      </c>
      <c r="O106" s="45">
        <f t="shared" si="16"/>
        <v>337450.61249999999</v>
      </c>
      <c r="P106" s="45">
        <f t="shared" si="17"/>
        <v>776136.40874999994</v>
      </c>
      <c r="Q106" s="45">
        <f t="shared" si="18"/>
        <v>121482.22049999981</v>
      </c>
      <c r="R106" s="45">
        <f t="shared" si="19"/>
        <v>3259772.9167499999</v>
      </c>
      <c r="S106" s="45">
        <f t="shared" si="20"/>
        <v>3259772.9167499994</v>
      </c>
    </row>
    <row r="107" spans="1:19" ht="13" x14ac:dyDescent="0.15">
      <c r="A107" s="7" t="s">
        <v>115</v>
      </c>
      <c r="B107" s="7">
        <v>45.8</v>
      </c>
      <c r="C107" s="60" t="s">
        <v>115</v>
      </c>
      <c r="D107" s="62">
        <v>328492</v>
      </c>
      <c r="E107" s="62">
        <v>1063246668</v>
      </c>
      <c r="F107" s="108">
        <v>53.2</v>
      </c>
      <c r="G107" s="109">
        <v>3236.748</v>
      </c>
      <c r="H107" s="103">
        <f t="shared" si="21"/>
        <v>7.4000000000000057</v>
      </c>
      <c r="I107" s="7" t="s">
        <v>566</v>
      </c>
      <c r="J107" s="7">
        <v>30</v>
      </c>
      <c r="K107" s="7">
        <v>5</v>
      </c>
      <c r="L107" s="7">
        <f t="shared" si="22"/>
        <v>10.799999999999997</v>
      </c>
      <c r="M107" s="51">
        <f t="shared" si="23"/>
        <v>7.4000000000000057</v>
      </c>
      <c r="N107" s="45">
        <f t="shared" si="15"/>
        <v>3189740.0040000002</v>
      </c>
      <c r="O107" s="45">
        <f t="shared" si="16"/>
        <v>531623.33400000003</v>
      </c>
      <c r="P107" s="45">
        <f t="shared" si="17"/>
        <v>1148306.4014399997</v>
      </c>
      <c r="Q107" s="45">
        <f t="shared" si="18"/>
        <v>786802.53432000068</v>
      </c>
      <c r="R107" s="45">
        <f t="shared" si="19"/>
        <v>5656472.2737600002</v>
      </c>
      <c r="S107" s="45">
        <f t="shared" si="20"/>
        <v>5656472.2737600002</v>
      </c>
    </row>
    <row r="108" spans="1:19" ht="13" x14ac:dyDescent="0.15">
      <c r="A108" s="7" t="s">
        <v>116</v>
      </c>
      <c r="B108" s="7">
        <v>45.5</v>
      </c>
      <c r="C108" s="60" t="s">
        <v>116</v>
      </c>
      <c r="D108" s="62">
        <v>306997</v>
      </c>
      <c r="E108" s="62">
        <v>244947489</v>
      </c>
      <c r="F108" s="108">
        <v>79</v>
      </c>
      <c r="G108" s="109">
        <v>797.88199999999995</v>
      </c>
      <c r="H108" s="103">
        <f t="shared" si="21"/>
        <v>33.5</v>
      </c>
      <c r="I108" s="7" t="s">
        <v>566</v>
      </c>
      <c r="J108" s="7">
        <v>30</v>
      </c>
      <c r="K108" s="7">
        <v>5</v>
      </c>
      <c r="L108" s="7">
        <f t="shared" si="22"/>
        <v>10.5</v>
      </c>
      <c r="M108" s="51">
        <f t="shared" si="23"/>
        <v>33.5</v>
      </c>
      <c r="N108" s="45">
        <f t="shared" si="15"/>
        <v>734842.46699999995</v>
      </c>
      <c r="O108" s="45">
        <f t="shared" si="16"/>
        <v>122473.7445</v>
      </c>
      <c r="P108" s="45">
        <f t="shared" si="17"/>
        <v>257194.86345</v>
      </c>
      <c r="Q108" s="45">
        <f t="shared" si="18"/>
        <v>820574.08814999997</v>
      </c>
      <c r="R108" s="45">
        <f t="shared" si="19"/>
        <v>1935085.1631</v>
      </c>
      <c r="S108" s="45">
        <f t="shared" si="20"/>
        <v>1935085.1631</v>
      </c>
    </row>
    <row r="109" spans="1:19" ht="13" x14ac:dyDescent="0.15">
      <c r="A109" s="7" t="s">
        <v>117</v>
      </c>
      <c r="B109" s="7">
        <v>43.6</v>
      </c>
      <c r="C109" s="60" t="s">
        <v>117</v>
      </c>
      <c r="D109" s="62">
        <v>900784</v>
      </c>
      <c r="E109" s="62">
        <v>711372189</v>
      </c>
      <c r="F109" s="108">
        <v>47.2</v>
      </c>
      <c r="G109" s="109">
        <v>789.726</v>
      </c>
      <c r="H109" s="103">
        <f t="shared" si="21"/>
        <v>3.6000000000000014</v>
      </c>
      <c r="I109" s="7" t="s">
        <v>566</v>
      </c>
      <c r="J109" s="7">
        <v>30</v>
      </c>
      <c r="K109" s="7">
        <v>5</v>
      </c>
      <c r="L109" s="7">
        <f t="shared" si="22"/>
        <v>8.6000000000000014</v>
      </c>
      <c r="M109" s="51">
        <f t="shared" si="23"/>
        <v>3.6000000000000014</v>
      </c>
      <c r="N109" s="45">
        <f t="shared" si="15"/>
        <v>2134116.5669999998</v>
      </c>
      <c r="O109" s="45">
        <f t="shared" si="16"/>
        <v>355686.09450000001</v>
      </c>
      <c r="P109" s="45">
        <f t="shared" si="17"/>
        <v>611780.08254000009</v>
      </c>
      <c r="Q109" s="45">
        <f t="shared" si="18"/>
        <v>256093.98804000011</v>
      </c>
      <c r="R109" s="45">
        <f t="shared" si="19"/>
        <v>3357676.7320800005</v>
      </c>
      <c r="S109" s="45">
        <f t="shared" si="20"/>
        <v>3357676.7320800005</v>
      </c>
    </row>
    <row r="110" spans="1:19" ht="13" x14ac:dyDescent="0.15">
      <c r="A110" s="7" t="s">
        <v>118</v>
      </c>
      <c r="B110" s="7">
        <v>46</v>
      </c>
      <c r="C110" s="60" t="s">
        <v>118</v>
      </c>
      <c r="D110" s="62">
        <v>458002</v>
      </c>
      <c r="E110" s="62">
        <v>4579211699</v>
      </c>
      <c r="F110" s="108">
        <v>70.8</v>
      </c>
      <c r="G110" s="109">
        <v>9998.241</v>
      </c>
      <c r="H110" s="103">
        <f t="shared" si="21"/>
        <v>24.799999999999997</v>
      </c>
      <c r="I110" s="7" t="s">
        <v>566</v>
      </c>
      <c r="J110" s="7">
        <v>30</v>
      </c>
      <c r="K110" s="7">
        <v>5</v>
      </c>
      <c r="L110" s="7">
        <f t="shared" si="22"/>
        <v>11</v>
      </c>
      <c r="M110" s="51">
        <f t="shared" si="23"/>
        <v>24.799999999999997</v>
      </c>
      <c r="N110" s="45">
        <f t="shared" si="15"/>
        <v>13737635.096999999</v>
      </c>
      <c r="O110" s="45">
        <f t="shared" si="16"/>
        <v>2289605.8495</v>
      </c>
      <c r="P110" s="45">
        <f t="shared" si="17"/>
        <v>5037132.8689000001</v>
      </c>
      <c r="Q110" s="45">
        <f t="shared" si="18"/>
        <v>11356445.013519999</v>
      </c>
      <c r="R110" s="45">
        <f t="shared" si="19"/>
        <v>32420818.828919999</v>
      </c>
      <c r="S110" s="45">
        <f t="shared" si="20"/>
        <v>32420818.828920003</v>
      </c>
    </row>
    <row r="111" spans="1:19" ht="13" x14ac:dyDescent="0.15">
      <c r="A111" s="7" t="s">
        <v>119</v>
      </c>
      <c r="B111" s="7">
        <v>47.5</v>
      </c>
      <c r="C111" s="60" t="s">
        <v>119</v>
      </c>
      <c r="D111" s="62">
        <v>210180</v>
      </c>
      <c r="E111" s="62">
        <v>409914125</v>
      </c>
      <c r="F111" s="108">
        <v>56.5</v>
      </c>
      <c r="G111" s="109">
        <v>1950.3040000000001</v>
      </c>
      <c r="H111" s="103">
        <f t="shared" si="21"/>
        <v>9</v>
      </c>
      <c r="I111" s="7" t="s">
        <v>566</v>
      </c>
      <c r="J111" s="7">
        <v>30</v>
      </c>
      <c r="K111" s="7">
        <v>5</v>
      </c>
      <c r="L111" s="7">
        <f t="shared" si="22"/>
        <v>12.5</v>
      </c>
      <c r="M111" s="51">
        <f t="shared" si="23"/>
        <v>9</v>
      </c>
      <c r="N111" s="45">
        <f t="shared" si="15"/>
        <v>1229742.375</v>
      </c>
      <c r="O111" s="45">
        <f t="shared" si="16"/>
        <v>204957.0625</v>
      </c>
      <c r="P111" s="45">
        <f t="shared" si="17"/>
        <v>512392.65625</v>
      </c>
      <c r="Q111" s="45">
        <f t="shared" si="18"/>
        <v>368922.71250000002</v>
      </c>
      <c r="R111" s="45">
        <f t="shared" si="19"/>
        <v>2316014.8062499999</v>
      </c>
      <c r="S111" s="45">
        <f t="shared" si="20"/>
        <v>2316014.8062499999</v>
      </c>
    </row>
    <row r="112" spans="1:19" ht="13" x14ac:dyDescent="0.15">
      <c r="A112" s="7" t="s">
        <v>120</v>
      </c>
      <c r="B112" s="7">
        <v>46.4</v>
      </c>
      <c r="C112" s="60" t="s">
        <v>120</v>
      </c>
      <c r="D112" s="62">
        <v>380551</v>
      </c>
      <c r="E112" s="62">
        <v>1096423384</v>
      </c>
      <c r="F112" s="108">
        <v>63.6</v>
      </c>
      <c r="G112" s="109">
        <v>2881.145</v>
      </c>
      <c r="H112" s="103">
        <f t="shared" si="21"/>
        <v>17.200000000000003</v>
      </c>
      <c r="I112" s="7" t="s">
        <v>566</v>
      </c>
      <c r="J112" s="7">
        <v>30</v>
      </c>
      <c r="K112" s="7">
        <v>5</v>
      </c>
      <c r="L112" s="7">
        <f t="shared" si="22"/>
        <v>11.399999999999999</v>
      </c>
      <c r="M112" s="51">
        <f t="shared" si="23"/>
        <v>17.200000000000003</v>
      </c>
      <c r="N112" s="45">
        <f t="shared" si="15"/>
        <v>3289270.1519999998</v>
      </c>
      <c r="O112" s="45">
        <f t="shared" si="16"/>
        <v>548211.69200000004</v>
      </c>
      <c r="P112" s="45">
        <f t="shared" si="17"/>
        <v>1249922.6577599999</v>
      </c>
      <c r="Q112" s="45">
        <f t="shared" si="18"/>
        <v>1885848.2204800004</v>
      </c>
      <c r="R112" s="45">
        <f t="shared" si="19"/>
        <v>6973252.72224</v>
      </c>
      <c r="S112" s="45">
        <f t="shared" si="20"/>
        <v>6973252.722240001</v>
      </c>
    </row>
    <row r="113" spans="1:19" ht="13" x14ac:dyDescent="0.15">
      <c r="A113" s="7" t="s">
        <v>121</v>
      </c>
      <c r="B113" s="7">
        <v>45.6</v>
      </c>
      <c r="C113" s="60" t="s">
        <v>121</v>
      </c>
      <c r="D113" s="62">
        <v>482859</v>
      </c>
      <c r="E113" s="62">
        <v>2101666420</v>
      </c>
      <c r="F113" s="108">
        <v>60.4</v>
      </c>
      <c r="G113" s="109">
        <v>4352.55</v>
      </c>
      <c r="H113" s="103">
        <f t="shared" si="21"/>
        <v>14.799999999999997</v>
      </c>
      <c r="I113" s="7" t="s">
        <v>566</v>
      </c>
      <c r="J113" s="7">
        <v>30</v>
      </c>
      <c r="K113" s="7">
        <v>5</v>
      </c>
      <c r="L113" s="7">
        <f t="shared" si="22"/>
        <v>10.600000000000001</v>
      </c>
      <c r="M113" s="51">
        <f t="shared" si="23"/>
        <v>14.799999999999997</v>
      </c>
      <c r="N113" s="45">
        <f t="shared" si="15"/>
        <v>6304999.2599999998</v>
      </c>
      <c r="O113" s="45">
        <f t="shared" si="16"/>
        <v>1050833.21</v>
      </c>
      <c r="P113" s="45">
        <f t="shared" si="17"/>
        <v>2227766.4052000004</v>
      </c>
      <c r="Q113" s="45">
        <f t="shared" si="18"/>
        <v>3110466.3015999994</v>
      </c>
      <c r="R113" s="45">
        <f t="shared" si="19"/>
        <v>12694065.1768</v>
      </c>
      <c r="S113" s="45">
        <f t="shared" si="20"/>
        <v>12694065.1768</v>
      </c>
    </row>
    <row r="114" spans="1:19" ht="13" x14ac:dyDescent="0.15">
      <c r="A114" s="7" t="s">
        <v>122</v>
      </c>
      <c r="B114" s="7">
        <v>46.5</v>
      </c>
      <c r="C114" s="60" t="s">
        <v>122</v>
      </c>
      <c r="D114" s="62">
        <v>336410</v>
      </c>
      <c r="E114" s="62">
        <v>655715195</v>
      </c>
      <c r="F114" s="108">
        <v>66.7</v>
      </c>
      <c r="G114" s="109">
        <v>1949.153</v>
      </c>
      <c r="H114" s="103">
        <f t="shared" si="21"/>
        <v>20.200000000000003</v>
      </c>
      <c r="I114" s="7" t="s">
        <v>566</v>
      </c>
      <c r="J114" s="7">
        <v>30</v>
      </c>
      <c r="K114" s="7">
        <v>5</v>
      </c>
      <c r="L114" s="7">
        <f t="shared" si="22"/>
        <v>11.5</v>
      </c>
      <c r="M114" s="51">
        <f t="shared" si="23"/>
        <v>20.200000000000003</v>
      </c>
      <c r="N114" s="45">
        <f t="shared" si="15"/>
        <v>1967145.585</v>
      </c>
      <c r="O114" s="45">
        <f t="shared" si="16"/>
        <v>327857.59749999997</v>
      </c>
      <c r="P114" s="45">
        <f t="shared" si="17"/>
        <v>754072.47424999997</v>
      </c>
      <c r="Q114" s="45">
        <f t="shared" si="18"/>
        <v>1324544.6939000003</v>
      </c>
      <c r="R114" s="45">
        <f t="shared" si="19"/>
        <v>4373620.3506500004</v>
      </c>
      <c r="S114" s="45">
        <f t="shared" si="20"/>
        <v>4373620.3506500004</v>
      </c>
    </row>
    <row r="115" spans="1:19" ht="13" x14ac:dyDescent="0.15">
      <c r="A115" s="7" t="s">
        <v>123</v>
      </c>
      <c r="B115" s="7">
        <v>46.7</v>
      </c>
      <c r="C115" s="60" t="s">
        <v>123</v>
      </c>
      <c r="D115" s="62">
        <v>502576</v>
      </c>
      <c r="E115" s="62">
        <v>1224268319</v>
      </c>
      <c r="F115" s="108">
        <v>53.9</v>
      </c>
      <c r="G115" s="109">
        <v>2435.9879999999998</v>
      </c>
      <c r="H115" s="103">
        <f t="shared" si="21"/>
        <v>7.1999999999999957</v>
      </c>
      <c r="I115" s="7" t="s">
        <v>566</v>
      </c>
      <c r="J115" s="7">
        <v>30</v>
      </c>
      <c r="K115" s="7">
        <v>5</v>
      </c>
      <c r="L115" s="7">
        <f t="shared" si="22"/>
        <v>11.700000000000003</v>
      </c>
      <c r="M115" s="51">
        <f t="shared" si="23"/>
        <v>7.1999999999999957</v>
      </c>
      <c r="N115" s="45">
        <f t="shared" si="15"/>
        <v>3672804.9569999999</v>
      </c>
      <c r="O115" s="45">
        <f t="shared" si="16"/>
        <v>612134.15949999995</v>
      </c>
      <c r="P115" s="45">
        <f t="shared" si="17"/>
        <v>1432393.9332300003</v>
      </c>
      <c r="Q115" s="45">
        <f t="shared" si="18"/>
        <v>881473.18967999949</v>
      </c>
      <c r="R115" s="45">
        <f t="shared" si="19"/>
        <v>6598806.2394099999</v>
      </c>
      <c r="S115" s="45">
        <f t="shared" si="20"/>
        <v>6598806.2394099999</v>
      </c>
    </row>
    <row r="116" spans="1:19" ht="13" x14ac:dyDescent="0.15">
      <c r="A116" s="7" t="s">
        <v>124</v>
      </c>
      <c r="B116" s="7">
        <v>46.1</v>
      </c>
      <c r="C116" s="60" t="s">
        <v>124</v>
      </c>
      <c r="D116" s="62">
        <v>240875</v>
      </c>
      <c r="E116" s="62">
        <v>325654101</v>
      </c>
      <c r="F116" s="108">
        <v>91.7</v>
      </c>
      <c r="G116" s="109">
        <v>1351.9639999999999</v>
      </c>
      <c r="H116" s="103">
        <f t="shared" si="21"/>
        <v>45.6</v>
      </c>
      <c r="I116" s="7" t="s">
        <v>566</v>
      </c>
      <c r="J116" s="7">
        <v>30</v>
      </c>
      <c r="K116" s="7">
        <v>5</v>
      </c>
      <c r="L116" s="7">
        <f t="shared" si="22"/>
        <v>11.100000000000001</v>
      </c>
      <c r="M116" s="51">
        <f t="shared" si="23"/>
        <v>45.6</v>
      </c>
      <c r="N116" s="45">
        <f t="shared" si="15"/>
        <v>976962.30299999996</v>
      </c>
      <c r="O116" s="45">
        <f t="shared" si="16"/>
        <v>162827.05050000001</v>
      </c>
      <c r="P116" s="45">
        <f t="shared" si="17"/>
        <v>361476.05211000005</v>
      </c>
      <c r="Q116" s="45">
        <f t="shared" si="18"/>
        <v>1484982.70056</v>
      </c>
      <c r="R116" s="45">
        <f t="shared" si="19"/>
        <v>2986248.10617</v>
      </c>
      <c r="S116" s="45">
        <f t="shared" si="20"/>
        <v>2986248.10617</v>
      </c>
    </row>
    <row r="117" spans="1:19" ht="13" x14ac:dyDescent="0.15">
      <c r="A117" s="7" t="s">
        <v>125</v>
      </c>
      <c r="B117" s="7">
        <v>45.4</v>
      </c>
      <c r="C117" s="60" t="s">
        <v>125</v>
      </c>
      <c r="D117" s="62">
        <v>544496</v>
      </c>
      <c r="E117" s="62">
        <v>3520088075</v>
      </c>
      <c r="F117" s="108">
        <v>54.6</v>
      </c>
      <c r="G117" s="109">
        <v>6464.8580000000002</v>
      </c>
      <c r="H117" s="103">
        <f t="shared" si="21"/>
        <v>9.2000000000000028</v>
      </c>
      <c r="I117" s="7" t="s">
        <v>566</v>
      </c>
      <c r="J117" s="7">
        <v>30</v>
      </c>
      <c r="K117" s="7">
        <v>5</v>
      </c>
      <c r="L117" s="7">
        <f t="shared" si="22"/>
        <v>10.399999999999999</v>
      </c>
      <c r="M117" s="51">
        <f t="shared" si="23"/>
        <v>9.2000000000000028</v>
      </c>
      <c r="N117" s="45">
        <f t="shared" si="15"/>
        <v>10560264.225</v>
      </c>
      <c r="O117" s="45">
        <f t="shared" si="16"/>
        <v>1760044.0375000001</v>
      </c>
      <c r="P117" s="45">
        <f t="shared" si="17"/>
        <v>3660891.5979999993</v>
      </c>
      <c r="Q117" s="45">
        <f t="shared" si="18"/>
        <v>3238481.029000001</v>
      </c>
      <c r="R117" s="45">
        <f t="shared" si="19"/>
        <v>19219680.8895</v>
      </c>
      <c r="S117" s="45">
        <f t="shared" si="20"/>
        <v>19219680.8895</v>
      </c>
    </row>
    <row r="118" spans="1:19" ht="13" x14ac:dyDescent="0.15">
      <c r="A118" s="7" t="s">
        <v>126</v>
      </c>
      <c r="B118" s="7">
        <v>47</v>
      </c>
      <c r="C118" s="60" t="s">
        <v>126</v>
      </c>
      <c r="D118" s="62">
        <v>188629</v>
      </c>
      <c r="E118" s="62">
        <v>499618700</v>
      </c>
      <c r="F118" s="108">
        <v>56.4</v>
      </c>
      <c r="G118" s="109">
        <v>2648.69</v>
      </c>
      <c r="H118" s="103">
        <f t="shared" si="21"/>
        <v>9.3999999999999986</v>
      </c>
      <c r="I118" s="7" t="s">
        <v>566</v>
      </c>
      <c r="J118" s="7">
        <v>30</v>
      </c>
      <c r="K118" s="7">
        <v>5</v>
      </c>
      <c r="L118" s="7">
        <f t="shared" si="22"/>
        <v>12</v>
      </c>
      <c r="M118" s="51">
        <f t="shared" si="23"/>
        <v>9.3999999999999986</v>
      </c>
      <c r="N118" s="45">
        <f t="shared" si="15"/>
        <v>1498856.1</v>
      </c>
      <c r="O118" s="45">
        <f t="shared" si="16"/>
        <v>249809.35</v>
      </c>
      <c r="P118" s="45">
        <f t="shared" si="17"/>
        <v>599542.43999999994</v>
      </c>
      <c r="Q118" s="45">
        <f t="shared" si="18"/>
        <v>469641.57799999992</v>
      </c>
      <c r="R118" s="45">
        <f t="shared" si="19"/>
        <v>2817849.4679999999</v>
      </c>
      <c r="S118" s="45">
        <f t="shared" si="20"/>
        <v>2817849.4679999999</v>
      </c>
    </row>
    <row r="119" spans="1:19" ht="13" x14ac:dyDescent="0.15">
      <c r="A119" s="7" t="s">
        <v>127</v>
      </c>
      <c r="B119" s="7">
        <v>46.5</v>
      </c>
      <c r="C119" s="60" t="s">
        <v>127</v>
      </c>
      <c r="D119" s="62">
        <v>335806</v>
      </c>
      <c r="E119" s="62">
        <v>482358759</v>
      </c>
      <c r="F119" s="108">
        <v>58</v>
      </c>
      <c r="G119" s="109">
        <v>1436.422</v>
      </c>
      <c r="H119" s="103">
        <f t="shared" si="21"/>
        <v>11.5</v>
      </c>
      <c r="I119" s="7" t="s">
        <v>566</v>
      </c>
      <c r="J119" s="7">
        <v>30</v>
      </c>
      <c r="K119" s="7">
        <v>5</v>
      </c>
      <c r="L119" s="7">
        <f t="shared" si="22"/>
        <v>11.5</v>
      </c>
      <c r="M119" s="51">
        <f t="shared" si="23"/>
        <v>11.5</v>
      </c>
      <c r="N119" s="45">
        <f t="shared" si="15"/>
        <v>1447076.277</v>
      </c>
      <c r="O119" s="45">
        <f t="shared" si="16"/>
        <v>241179.37950000001</v>
      </c>
      <c r="P119" s="45">
        <f t="shared" si="17"/>
        <v>554712.57285</v>
      </c>
      <c r="Q119" s="45">
        <f t="shared" si="18"/>
        <v>554712.57285</v>
      </c>
      <c r="R119" s="45">
        <f t="shared" si="19"/>
        <v>2797680.8022000003</v>
      </c>
      <c r="S119" s="45">
        <f t="shared" si="20"/>
        <v>2797680.8021999998</v>
      </c>
    </row>
    <row r="120" spans="1:19" ht="13" x14ac:dyDescent="0.15">
      <c r="A120" s="7" t="s">
        <v>128</v>
      </c>
      <c r="B120" s="7">
        <v>46.1</v>
      </c>
      <c r="C120" s="60" t="s">
        <v>128</v>
      </c>
      <c r="D120" s="62">
        <v>300852</v>
      </c>
      <c r="E120" s="62">
        <v>1384070607</v>
      </c>
      <c r="F120" s="108">
        <v>55.5</v>
      </c>
      <c r="G120" s="109">
        <v>4600.5079999999998</v>
      </c>
      <c r="H120" s="103">
        <f t="shared" si="21"/>
        <v>9.3999999999999986</v>
      </c>
      <c r="I120" s="7" t="s">
        <v>566</v>
      </c>
      <c r="J120" s="7">
        <v>30</v>
      </c>
      <c r="K120" s="7">
        <v>5</v>
      </c>
      <c r="L120" s="7">
        <f t="shared" si="22"/>
        <v>11.100000000000001</v>
      </c>
      <c r="M120" s="51">
        <f t="shared" si="23"/>
        <v>9.3999999999999986</v>
      </c>
      <c r="N120" s="45">
        <f t="shared" si="15"/>
        <v>4152211.821</v>
      </c>
      <c r="O120" s="45">
        <f t="shared" si="16"/>
        <v>692035.30350000004</v>
      </c>
      <c r="P120" s="45">
        <f t="shared" si="17"/>
        <v>1536318.3737700002</v>
      </c>
      <c r="Q120" s="45">
        <f t="shared" si="18"/>
        <v>1301026.3705799996</v>
      </c>
      <c r="R120" s="45">
        <f t="shared" si="19"/>
        <v>7681591.8688500002</v>
      </c>
      <c r="S120" s="45">
        <f t="shared" si="20"/>
        <v>7681591.8688500002</v>
      </c>
    </row>
    <row r="121" spans="1:19" ht="13" x14ac:dyDescent="0.15">
      <c r="A121" s="7" t="s">
        <v>129</v>
      </c>
      <c r="B121" s="7">
        <v>46.4</v>
      </c>
      <c r="C121" s="60" t="s">
        <v>129</v>
      </c>
      <c r="D121" s="62">
        <v>176579</v>
      </c>
      <c r="E121" s="62">
        <v>182451881</v>
      </c>
      <c r="F121" s="108">
        <v>61.3</v>
      </c>
      <c r="G121" s="109">
        <v>1033.261</v>
      </c>
      <c r="H121" s="103">
        <f t="shared" si="21"/>
        <v>14.899999999999999</v>
      </c>
      <c r="I121" s="7" t="s">
        <v>566</v>
      </c>
      <c r="J121" s="7">
        <v>30</v>
      </c>
      <c r="K121" s="7">
        <v>5</v>
      </c>
      <c r="L121" s="7">
        <f t="shared" si="22"/>
        <v>11.399999999999999</v>
      </c>
      <c r="M121" s="51">
        <f t="shared" si="23"/>
        <v>14.899999999999999</v>
      </c>
      <c r="N121" s="45">
        <f t="shared" si="15"/>
        <v>547355.64300000004</v>
      </c>
      <c r="O121" s="45">
        <f t="shared" si="16"/>
        <v>91225.940499999997</v>
      </c>
      <c r="P121" s="45">
        <f t="shared" si="17"/>
        <v>207995.14434</v>
      </c>
      <c r="Q121" s="45">
        <f t="shared" si="18"/>
        <v>271853.30268999998</v>
      </c>
      <c r="R121" s="45">
        <f t="shared" si="19"/>
        <v>1118430.0305300001</v>
      </c>
      <c r="S121" s="45">
        <f t="shared" si="20"/>
        <v>1118430.0305299999</v>
      </c>
    </row>
    <row r="122" spans="1:19" ht="13" x14ac:dyDescent="0.15">
      <c r="A122" s="7" t="s">
        <v>130</v>
      </c>
      <c r="B122" s="7">
        <v>46.3</v>
      </c>
      <c r="C122" s="60" t="s">
        <v>130</v>
      </c>
      <c r="D122" s="62">
        <v>446143</v>
      </c>
      <c r="E122" s="62">
        <v>1250692661</v>
      </c>
      <c r="F122" s="108">
        <v>66.2</v>
      </c>
      <c r="G122" s="109">
        <v>2803.346</v>
      </c>
      <c r="H122" s="103">
        <f t="shared" si="21"/>
        <v>19.900000000000006</v>
      </c>
      <c r="I122" s="7" t="s">
        <v>566</v>
      </c>
      <c r="J122" s="7">
        <v>30</v>
      </c>
      <c r="K122" s="7">
        <v>5</v>
      </c>
      <c r="L122" s="7">
        <f t="shared" si="22"/>
        <v>11.299999999999997</v>
      </c>
      <c r="M122" s="51">
        <f t="shared" si="23"/>
        <v>19.900000000000006</v>
      </c>
      <c r="N122" s="45">
        <f t="shared" si="15"/>
        <v>3752077.983</v>
      </c>
      <c r="O122" s="45">
        <f t="shared" si="16"/>
        <v>625346.33050000004</v>
      </c>
      <c r="P122" s="45">
        <f t="shared" si="17"/>
        <v>1413282.7069299996</v>
      </c>
      <c r="Q122" s="45">
        <f t="shared" si="18"/>
        <v>2488878.3953900007</v>
      </c>
      <c r="R122" s="45">
        <f t="shared" si="19"/>
        <v>8279585.4158200007</v>
      </c>
      <c r="S122" s="45">
        <f t="shared" si="20"/>
        <v>8279585.4158199998</v>
      </c>
    </row>
    <row r="123" spans="1:19" ht="13" x14ac:dyDescent="0.15">
      <c r="A123" s="7" t="s">
        <v>131</v>
      </c>
      <c r="B123" s="7">
        <v>46.6</v>
      </c>
      <c r="C123" s="60" t="s">
        <v>131</v>
      </c>
      <c r="D123" s="62">
        <v>269021</v>
      </c>
      <c r="E123" s="62">
        <v>387272277</v>
      </c>
      <c r="F123" s="108">
        <v>64.3</v>
      </c>
      <c r="G123" s="109">
        <v>1439.5619999999999</v>
      </c>
      <c r="H123" s="103">
        <f t="shared" si="21"/>
        <v>17.699999999999996</v>
      </c>
      <c r="I123" s="7" t="s">
        <v>566</v>
      </c>
      <c r="J123" s="7">
        <v>30</v>
      </c>
      <c r="K123" s="7">
        <v>5</v>
      </c>
      <c r="L123" s="7">
        <f t="shared" si="22"/>
        <v>11.600000000000001</v>
      </c>
      <c r="M123" s="51">
        <f t="shared" si="23"/>
        <v>17.699999999999996</v>
      </c>
      <c r="N123" s="45">
        <f t="shared" si="15"/>
        <v>1161816.831</v>
      </c>
      <c r="O123" s="45">
        <f t="shared" si="16"/>
        <v>193636.1385</v>
      </c>
      <c r="P123" s="45">
        <f t="shared" si="17"/>
        <v>449235.84132000007</v>
      </c>
      <c r="Q123" s="45">
        <f t="shared" si="18"/>
        <v>685471.93028999981</v>
      </c>
      <c r="R123" s="45">
        <f t="shared" si="19"/>
        <v>2490160.7411099998</v>
      </c>
      <c r="S123" s="45">
        <f t="shared" si="20"/>
        <v>2490160.7411099998</v>
      </c>
    </row>
    <row r="124" spans="1:19" ht="13" x14ac:dyDescent="0.15">
      <c r="A124" s="7" t="s">
        <v>132</v>
      </c>
      <c r="B124" s="7">
        <v>46.6</v>
      </c>
      <c r="C124" s="60" t="s">
        <v>132</v>
      </c>
      <c r="D124" s="62">
        <v>349577</v>
      </c>
      <c r="E124" s="62">
        <v>436615624</v>
      </c>
      <c r="F124" s="108">
        <v>62.3</v>
      </c>
      <c r="G124" s="109">
        <v>1248.9829999999999</v>
      </c>
      <c r="H124" s="103">
        <f t="shared" si="21"/>
        <v>15.699999999999996</v>
      </c>
      <c r="I124" s="7" t="s">
        <v>566</v>
      </c>
      <c r="J124" s="7">
        <v>30</v>
      </c>
      <c r="K124" s="7">
        <v>5</v>
      </c>
      <c r="L124" s="7">
        <f t="shared" si="22"/>
        <v>11.600000000000001</v>
      </c>
      <c r="M124" s="51">
        <f t="shared" si="23"/>
        <v>15.699999999999996</v>
      </c>
      <c r="N124" s="45">
        <f t="shared" si="15"/>
        <v>1309846.872</v>
      </c>
      <c r="O124" s="45">
        <f t="shared" si="16"/>
        <v>218307.81200000001</v>
      </c>
      <c r="P124" s="45">
        <f t="shared" si="17"/>
        <v>506474.12384000007</v>
      </c>
      <c r="Q124" s="45">
        <f t="shared" si="18"/>
        <v>685486.5296799998</v>
      </c>
      <c r="R124" s="45">
        <f t="shared" si="19"/>
        <v>2720115.3375199996</v>
      </c>
      <c r="S124" s="45">
        <f t="shared" si="20"/>
        <v>2720115.3375199996</v>
      </c>
    </row>
    <row r="125" spans="1:19" ht="13" x14ac:dyDescent="0.15">
      <c r="A125" s="7" t="s">
        <v>133</v>
      </c>
      <c r="B125" s="7">
        <v>46</v>
      </c>
      <c r="C125" s="60" t="s">
        <v>133</v>
      </c>
      <c r="D125" s="62">
        <v>227427</v>
      </c>
      <c r="E125" s="62">
        <v>400635653</v>
      </c>
      <c r="F125" s="108">
        <v>69.5</v>
      </c>
      <c r="G125" s="109">
        <v>1761.6</v>
      </c>
      <c r="H125" s="103">
        <f t="shared" si="21"/>
        <v>23.5</v>
      </c>
      <c r="I125" s="7" t="s">
        <v>566</v>
      </c>
      <c r="J125" s="7">
        <v>30</v>
      </c>
      <c r="K125" s="7">
        <v>5</v>
      </c>
      <c r="L125" s="7">
        <f t="shared" si="22"/>
        <v>11</v>
      </c>
      <c r="M125" s="51">
        <f t="shared" si="23"/>
        <v>23.5</v>
      </c>
      <c r="N125" s="45">
        <f t="shared" si="15"/>
        <v>1201906.959</v>
      </c>
      <c r="O125" s="45">
        <f t="shared" si="16"/>
        <v>200317.8265</v>
      </c>
      <c r="P125" s="45">
        <f t="shared" si="17"/>
        <v>440699.21830000001</v>
      </c>
      <c r="Q125" s="45">
        <f t="shared" si="18"/>
        <v>941493.78454999998</v>
      </c>
      <c r="R125" s="45">
        <f t="shared" si="19"/>
        <v>2784417.78835</v>
      </c>
      <c r="S125" s="45">
        <f t="shared" si="20"/>
        <v>2784417.78835</v>
      </c>
    </row>
    <row r="126" spans="1:19" ht="13" x14ac:dyDescent="0.15">
      <c r="A126" s="7" t="s">
        <v>134</v>
      </c>
      <c r="B126" s="7">
        <v>46.4</v>
      </c>
      <c r="C126" s="60" t="s">
        <v>134</v>
      </c>
      <c r="D126" s="62">
        <v>344041</v>
      </c>
      <c r="E126" s="62">
        <v>1428040988</v>
      </c>
      <c r="F126" s="108">
        <v>60.8</v>
      </c>
      <c r="G126" s="109">
        <v>4150.7849999999999</v>
      </c>
      <c r="H126" s="103">
        <f t="shared" si="21"/>
        <v>14.399999999999999</v>
      </c>
      <c r="I126" s="7" t="s">
        <v>566</v>
      </c>
      <c r="J126" s="7">
        <v>30</v>
      </c>
      <c r="K126" s="7">
        <v>5</v>
      </c>
      <c r="L126" s="7">
        <f t="shared" si="22"/>
        <v>11.399999999999999</v>
      </c>
      <c r="M126" s="51">
        <f t="shared" si="23"/>
        <v>14.399999999999999</v>
      </c>
      <c r="N126" s="45">
        <f t="shared" si="15"/>
        <v>4284122.9639999997</v>
      </c>
      <c r="O126" s="45">
        <f t="shared" si="16"/>
        <v>714020.49399999995</v>
      </c>
      <c r="P126" s="45">
        <f t="shared" si="17"/>
        <v>1627966.7263199999</v>
      </c>
      <c r="Q126" s="45">
        <f t="shared" si="18"/>
        <v>2056379.0227199998</v>
      </c>
      <c r="R126" s="45">
        <f t="shared" si="19"/>
        <v>8682489.2070399988</v>
      </c>
      <c r="S126" s="45">
        <f t="shared" si="20"/>
        <v>8682489.2070399988</v>
      </c>
    </row>
    <row r="127" spans="1:19" ht="13" x14ac:dyDescent="0.15">
      <c r="A127" s="7" t="s">
        <v>201</v>
      </c>
      <c r="B127" s="7">
        <v>46.4</v>
      </c>
      <c r="C127" s="60" t="s">
        <v>201</v>
      </c>
      <c r="D127" s="62">
        <v>99068</v>
      </c>
      <c r="E127" s="62">
        <v>74967682</v>
      </c>
      <c r="F127" s="108">
        <v>82.8</v>
      </c>
      <c r="G127" s="109">
        <v>756.72799999999995</v>
      </c>
      <c r="H127" s="103">
        <f t="shared" si="21"/>
        <v>36.4</v>
      </c>
      <c r="I127" s="7" t="s">
        <v>566</v>
      </c>
      <c r="J127" s="7">
        <v>30</v>
      </c>
      <c r="K127" s="7">
        <v>5</v>
      </c>
      <c r="L127" s="7">
        <f t="shared" si="22"/>
        <v>11.399999999999999</v>
      </c>
      <c r="M127" s="51">
        <f t="shared" si="23"/>
        <v>36.4</v>
      </c>
      <c r="N127" s="45">
        <f t="shared" si="15"/>
        <v>224903.046</v>
      </c>
      <c r="O127" s="45">
        <f t="shared" si="16"/>
        <v>37483.841</v>
      </c>
      <c r="P127" s="45">
        <f t="shared" si="17"/>
        <v>85463.157479999994</v>
      </c>
      <c r="Q127" s="45">
        <f t="shared" si="18"/>
        <v>272882.36247999995</v>
      </c>
      <c r="R127" s="45">
        <f t="shared" si="19"/>
        <v>620732.40695999993</v>
      </c>
      <c r="S127" s="45">
        <f t="shared" si="20"/>
        <v>620732.40695999993</v>
      </c>
    </row>
    <row r="128" spans="1:19" ht="13" x14ac:dyDescent="0.15">
      <c r="A128" s="7" t="s">
        <v>135</v>
      </c>
      <c r="B128" s="7">
        <v>46.4</v>
      </c>
      <c r="C128" s="60" t="s">
        <v>135</v>
      </c>
      <c r="D128" s="62">
        <v>201686</v>
      </c>
      <c r="E128" s="62">
        <v>380377662</v>
      </c>
      <c r="F128" s="108">
        <v>64.5</v>
      </c>
      <c r="G128" s="109">
        <v>1885.992</v>
      </c>
      <c r="H128" s="103">
        <f t="shared" si="21"/>
        <v>18.100000000000001</v>
      </c>
      <c r="I128" s="7" t="s">
        <v>566</v>
      </c>
      <c r="J128" s="7">
        <v>30</v>
      </c>
      <c r="K128" s="7">
        <v>5</v>
      </c>
      <c r="L128" s="7">
        <f t="shared" si="22"/>
        <v>11.399999999999999</v>
      </c>
      <c r="M128" s="51">
        <f t="shared" si="23"/>
        <v>18.100000000000001</v>
      </c>
      <c r="N128" s="45">
        <f t="shared" si="15"/>
        <v>1141132.986</v>
      </c>
      <c r="O128" s="45">
        <f t="shared" si="16"/>
        <v>190188.83100000001</v>
      </c>
      <c r="P128" s="45">
        <f t="shared" si="17"/>
        <v>433630.53467999992</v>
      </c>
      <c r="Q128" s="45">
        <f t="shared" si="18"/>
        <v>688483.56822000013</v>
      </c>
      <c r="R128" s="45">
        <f t="shared" si="19"/>
        <v>2453435.9199000001</v>
      </c>
      <c r="S128" s="45">
        <f t="shared" si="20"/>
        <v>2453435.9199000001</v>
      </c>
    </row>
    <row r="129" spans="1:19" ht="13" x14ac:dyDescent="0.15">
      <c r="A129" s="7" t="s">
        <v>136</v>
      </c>
      <c r="B129" s="7">
        <v>46</v>
      </c>
      <c r="C129" s="60" t="s">
        <v>136</v>
      </c>
      <c r="D129" s="62">
        <v>327855</v>
      </c>
      <c r="E129" s="62">
        <v>1530753060</v>
      </c>
      <c r="F129" s="108">
        <v>48.8</v>
      </c>
      <c r="G129" s="109">
        <v>4668.9989999999998</v>
      </c>
      <c r="H129" s="103">
        <f t="shared" si="21"/>
        <v>2.7999999999999972</v>
      </c>
      <c r="I129" s="7" t="s">
        <v>566</v>
      </c>
      <c r="J129" s="7">
        <v>30</v>
      </c>
      <c r="K129" s="7">
        <v>5</v>
      </c>
      <c r="L129" s="7">
        <f t="shared" si="22"/>
        <v>11</v>
      </c>
      <c r="M129" s="51">
        <f t="shared" si="23"/>
        <v>2.7999999999999972</v>
      </c>
      <c r="N129" s="45">
        <f t="shared" si="15"/>
        <v>4592259.18</v>
      </c>
      <c r="O129" s="45">
        <f t="shared" si="16"/>
        <v>765376.53</v>
      </c>
      <c r="P129" s="45">
        <f t="shared" si="17"/>
        <v>1683828.3659999999</v>
      </c>
      <c r="Q129" s="45">
        <f t="shared" si="18"/>
        <v>428610.85679999954</v>
      </c>
      <c r="R129" s="45">
        <f t="shared" si="19"/>
        <v>7470074.9327999987</v>
      </c>
      <c r="S129" s="45">
        <f t="shared" si="20"/>
        <v>7470074.9327999996</v>
      </c>
    </row>
    <row r="130" spans="1:19" ht="13" x14ac:dyDescent="0.15">
      <c r="A130" s="7" t="s">
        <v>137</v>
      </c>
      <c r="B130" s="7">
        <v>44.8</v>
      </c>
      <c r="C130" s="60" t="s">
        <v>137</v>
      </c>
      <c r="D130" s="62">
        <v>375674</v>
      </c>
      <c r="E130" s="62">
        <v>487405095</v>
      </c>
      <c r="F130" s="108">
        <v>72.2</v>
      </c>
      <c r="G130" s="109">
        <v>1297.415</v>
      </c>
      <c r="H130" s="103">
        <f t="shared" si="21"/>
        <v>27.400000000000006</v>
      </c>
      <c r="I130" s="7" t="s">
        <v>566</v>
      </c>
      <c r="J130" s="7">
        <v>30</v>
      </c>
      <c r="K130" s="7">
        <v>5</v>
      </c>
      <c r="L130" s="7">
        <f t="shared" si="22"/>
        <v>9.7999999999999972</v>
      </c>
      <c r="M130" s="51">
        <f t="shared" si="23"/>
        <v>27.400000000000006</v>
      </c>
      <c r="N130" s="45">
        <f t="shared" si="15"/>
        <v>1462215.2849999999</v>
      </c>
      <c r="O130" s="45">
        <f t="shared" si="16"/>
        <v>243702.54749999999</v>
      </c>
      <c r="P130" s="45">
        <f t="shared" si="17"/>
        <v>477656.99309999991</v>
      </c>
      <c r="Q130" s="45">
        <f t="shared" si="18"/>
        <v>1335489.9603000002</v>
      </c>
      <c r="R130" s="45">
        <f t="shared" si="19"/>
        <v>3519064.7859000005</v>
      </c>
      <c r="S130" s="45">
        <f t="shared" si="20"/>
        <v>3519064.7859</v>
      </c>
    </row>
    <row r="131" spans="1:19" ht="13" x14ac:dyDescent="0.15">
      <c r="A131" s="7" t="s">
        <v>138</v>
      </c>
      <c r="B131" s="7">
        <v>45.9</v>
      </c>
      <c r="C131" s="60" t="s">
        <v>138</v>
      </c>
      <c r="D131" s="62">
        <v>495416</v>
      </c>
      <c r="E131" s="62">
        <v>2105616012</v>
      </c>
      <c r="F131" s="108">
        <v>69.099999999999994</v>
      </c>
      <c r="G131" s="109">
        <v>4250.1959999999999</v>
      </c>
      <c r="H131" s="103">
        <f t="shared" si="21"/>
        <v>23.199999999999996</v>
      </c>
      <c r="I131" s="7" t="s">
        <v>566</v>
      </c>
      <c r="J131" s="7">
        <v>30</v>
      </c>
      <c r="K131" s="7">
        <v>5</v>
      </c>
      <c r="L131" s="7">
        <f t="shared" si="22"/>
        <v>10.899999999999999</v>
      </c>
      <c r="M131" s="51">
        <f t="shared" si="23"/>
        <v>23.199999999999996</v>
      </c>
      <c r="N131" s="45">
        <f t="shared" si="15"/>
        <v>6316848.0360000003</v>
      </c>
      <c r="O131" s="45">
        <f t="shared" si="16"/>
        <v>1052808.0060000001</v>
      </c>
      <c r="P131" s="45">
        <f t="shared" si="17"/>
        <v>2295121.4530799994</v>
      </c>
      <c r="Q131" s="45">
        <f t="shared" si="18"/>
        <v>4885029.1478399998</v>
      </c>
      <c r="R131" s="45">
        <f t="shared" si="19"/>
        <v>14549806.642919999</v>
      </c>
      <c r="S131" s="45">
        <f t="shared" si="20"/>
        <v>14549806.642919999</v>
      </c>
    </row>
    <row r="132" spans="1:19" ht="13" x14ac:dyDescent="0.15">
      <c r="A132" s="7" t="s">
        <v>139</v>
      </c>
      <c r="B132" s="7">
        <v>45.7</v>
      </c>
      <c r="C132" s="60" t="s">
        <v>139</v>
      </c>
      <c r="D132" s="62">
        <v>524088</v>
      </c>
      <c r="E132" s="62">
        <v>833242559</v>
      </c>
      <c r="F132" s="108">
        <v>93.4</v>
      </c>
      <c r="G132" s="109">
        <v>1589.8920000000001</v>
      </c>
      <c r="H132" s="103">
        <f t="shared" si="21"/>
        <v>47.7</v>
      </c>
      <c r="I132" s="7" t="s">
        <v>566</v>
      </c>
      <c r="J132" s="7">
        <v>30</v>
      </c>
      <c r="K132" s="7">
        <v>5</v>
      </c>
      <c r="L132" s="7">
        <f t="shared" si="22"/>
        <v>10.700000000000003</v>
      </c>
      <c r="M132" s="51">
        <f t="shared" si="23"/>
        <v>47.7</v>
      </c>
      <c r="N132" s="45">
        <f t="shared" si="15"/>
        <v>2499727.6770000001</v>
      </c>
      <c r="O132" s="45">
        <f t="shared" si="16"/>
        <v>416621.2795</v>
      </c>
      <c r="P132" s="45">
        <f t="shared" si="17"/>
        <v>891569.53813000035</v>
      </c>
      <c r="Q132" s="45">
        <f t="shared" si="18"/>
        <v>3974567.0064300005</v>
      </c>
      <c r="R132" s="45">
        <f t="shared" si="19"/>
        <v>7782485.5010600016</v>
      </c>
      <c r="S132" s="45">
        <f t="shared" si="20"/>
        <v>7782485.5010600006</v>
      </c>
    </row>
    <row r="133" spans="1:19" ht="13" x14ac:dyDescent="0.15">
      <c r="A133" s="7" t="s">
        <v>140</v>
      </c>
      <c r="B133" s="7">
        <v>46.1</v>
      </c>
      <c r="C133" s="60" t="s">
        <v>140</v>
      </c>
      <c r="D133" s="62">
        <v>271183</v>
      </c>
      <c r="E133" s="62">
        <v>282797702</v>
      </c>
      <c r="F133" s="108">
        <v>52.1</v>
      </c>
      <c r="G133" s="109">
        <v>1042.8309999999999</v>
      </c>
      <c r="H133" s="103">
        <f t="shared" si="21"/>
        <v>6</v>
      </c>
      <c r="I133" s="7" t="s">
        <v>566</v>
      </c>
      <c r="J133" s="7">
        <v>30</v>
      </c>
      <c r="K133" s="7">
        <v>5</v>
      </c>
      <c r="L133" s="7">
        <f t="shared" si="22"/>
        <v>11.100000000000001</v>
      </c>
      <c r="M133" s="51">
        <f t="shared" si="23"/>
        <v>6</v>
      </c>
      <c r="N133" s="45">
        <f t="shared" si="15"/>
        <v>848393.10600000003</v>
      </c>
      <c r="O133" s="45">
        <f t="shared" si="16"/>
        <v>141398.851</v>
      </c>
      <c r="P133" s="45">
        <f t="shared" si="17"/>
        <v>313905.44922000001</v>
      </c>
      <c r="Q133" s="45">
        <f t="shared" si="18"/>
        <v>169678.62119999999</v>
      </c>
      <c r="R133" s="45">
        <f t="shared" si="19"/>
        <v>1473376.0274199999</v>
      </c>
      <c r="S133" s="45">
        <f t="shared" si="20"/>
        <v>1473376.0274200002</v>
      </c>
    </row>
    <row r="134" spans="1:19" ht="13" x14ac:dyDescent="0.15">
      <c r="A134" s="7" t="s">
        <v>141</v>
      </c>
      <c r="B134" s="7">
        <v>46.2</v>
      </c>
      <c r="C134" s="60" t="s">
        <v>141</v>
      </c>
      <c r="D134" s="62">
        <v>304758</v>
      </c>
      <c r="E134" s="62">
        <v>1084029282</v>
      </c>
      <c r="F134" s="108">
        <v>57.3</v>
      </c>
      <c r="G134" s="109">
        <v>3557.0210000000002</v>
      </c>
      <c r="H134" s="103">
        <f t="shared" ref="H134:H165" si="24">F134-B134</f>
        <v>11.099999999999994</v>
      </c>
      <c r="I134" s="7" t="s">
        <v>566</v>
      </c>
      <c r="J134" s="7">
        <v>30</v>
      </c>
      <c r="K134" s="7">
        <v>5</v>
      </c>
      <c r="L134" s="7">
        <f t="shared" ref="L134:L165" si="25">B134-J134-K134</f>
        <v>11.200000000000003</v>
      </c>
      <c r="M134" s="51">
        <f t="shared" ref="M134:M165" si="26">F134-B134</f>
        <v>11.099999999999994</v>
      </c>
      <c r="N134" s="45">
        <f t="shared" si="15"/>
        <v>3252087.8459999999</v>
      </c>
      <c r="O134" s="45">
        <f t="shared" si="16"/>
        <v>542014.64099999995</v>
      </c>
      <c r="P134" s="45">
        <f t="shared" si="17"/>
        <v>1214112.7958400003</v>
      </c>
      <c r="Q134" s="45">
        <f t="shared" si="18"/>
        <v>1203272.5030199992</v>
      </c>
      <c r="R134" s="45">
        <f t="shared" si="19"/>
        <v>6211487.7858600002</v>
      </c>
      <c r="S134" s="45">
        <f t="shared" si="20"/>
        <v>6211487.7858600002</v>
      </c>
    </row>
    <row r="135" spans="1:19" ht="13" x14ac:dyDescent="0.15">
      <c r="A135" s="7" t="s">
        <v>142</v>
      </c>
      <c r="B135" s="7">
        <v>45.7</v>
      </c>
      <c r="C135" s="60" t="s">
        <v>142</v>
      </c>
      <c r="D135" s="62">
        <v>552893</v>
      </c>
      <c r="E135" s="62">
        <v>6032068183</v>
      </c>
      <c r="F135" s="108">
        <v>71.7</v>
      </c>
      <c r="G135" s="109">
        <v>10910.01</v>
      </c>
      <c r="H135" s="103">
        <f t="shared" si="24"/>
        <v>26</v>
      </c>
      <c r="I135" s="7" t="s">
        <v>566</v>
      </c>
      <c r="J135" s="7">
        <v>30</v>
      </c>
      <c r="K135" s="7">
        <v>5</v>
      </c>
      <c r="L135" s="7">
        <f t="shared" si="25"/>
        <v>10.700000000000003</v>
      </c>
      <c r="M135" s="51">
        <f t="shared" si="26"/>
        <v>26</v>
      </c>
      <c r="N135" s="45">
        <f t="shared" ref="N135:N179" si="27">E135*J135/10000</f>
        <v>18096204.548999999</v>
      </c>
      <c r="O135" s="45">
        <f t="shared" ref="O135:O179" si="28">E135*K135/10000</f>
        <v>3016034.0915000001</v>
      </c>
      <c r="P135" s="45">
        <f t="shared" ref="P135:P179" si="29">E135*L135/10000</f>
        <v>6454312.9558100011</v>
      </c>
      <c r="Q135" s="45">
        <f t="shared" ref="Q135:Q179" si="30">E135*M135/10000</f>
        <v>15683377.275800001</v>
      </c>
      <c r="R135" s="45">
        <f t="shared" ref="R135:R179" si="31">SUM(N135:Q135)</f>
        <v>43249928.872109994</v>
      </c>
      <c r="S135" s="45">
        <f t="shared" ref="S135:S179" si="32">E135*F135/10000</f>
        <v>43249928.872110002</v>
      </c>
    </row>
    <row r="136" spans="1:19" ht="13" x14ac:dyDescent="0.15">
      <c r="A136" s="7" t="s">
        <v>143</v>
      </c>
      <c r="B136" s="7">
        <v>46.4</v>
      </c>
      <c r="C136" s="60" t="s">
        <v>143</v>
      </c>
      <c r="D136" s="62">
        <v>382533</v>
      </c>
      <c r="E136" s="62">
        <v>649338445</v>
      </c>
      <c r="F136" s="108">
        <v>68</v>
      </c>
      <c r="G136" s="109">
        <v>1697.471</v>
      </c>
      <c r="H136" s="103">
        <f t="shared" si="24"/>
        <v>21.6</v>
      </c>
      <c r="I136" s="7" t="s">
        <v>566</v>
      </c>
      <c r="J136" s="7">
        <v>30</v>
      </c>
      <c r="K136" s="7">
        <v>5</v>
      </c>
      <c r="L136" s="7">
        <f t="shared" si="25"/>
        <v>11.399999999999999</v>
      </c>
      <c r="M136" s="51">
        <f t="shared" si="26"/>
        <v>21.6</v>
      </c>
      <c r="N136" s="45">
        <f t="shared" si="27"/>
        <v>1948015.335</v>
      </c>
      <c r="O136" s="45">
        <f t="shared" si="28"/>
        <v>324669.22249999997</v>
      </c>
      <c r="P136" s="45">
        <f t="shared" si="29"/>
        <v>740245.82729999989</v>
      </c>
      <c r="Q136" s="45">
        <f t="shared" si="30"/>
        <v>1402571.0412000001</v>
      </c>
      <c r="R136" s="45">
        <f t="shared" si="31"/>
        <v>4415501.426</v>
      </c>
      <c r="S136" s="45">
        <f t="shared" si="32"/>
        <v>4415501.426</v>
      </c>
    </row>
    <row r="137" spans="1:19" ht="13" x14ac:dyDescent="0.15">
      <c r="A137" s="7" t="s">
        <v>144</v>
      </c>
      <c r="B137" s="7">
        <v>46.3</v>
      </c>
      <c r="C137" s="60" t="s">
        <v>144</v>
      </c>
      <c r="D137" s="62">
        <v>343071</v>
      </c>
      <c r="E137" s="62">
        <v>1328355409</v>
      </c>
      <c r="F137" s="108">
        <v>93</v>
      </c>
      <c r="G137" s="109">
        <v>3871.96</v>
      </c>
      <c r="H137" s="103">
        <f t="shared" si="24"/>
        <v>46.7</v>
      </c>
      <c r="I137" s="7" t="s">
        <v>566</v>
      </c>
      <c r="J137" s="7">
        <v>30</v>
      </c>
      <c r="K137" s="7">
        <v>5</v>
      </c>
      <c r="L137" s="7">
        <f t="shared" si="25"/>
        <v>11.299999999999997</v>
      </c>
      <c r="M137" s="51">
        <f t="shared" si="26"/>
        <v>46.7</v>
      </c>
      <c r="N137" s="45">
        <f t="shared" si="27"/>
        <v>3985066.227</v>
      </c>
      <c r="O137" s="45">
        <f t="shared" si="28"/>
        <v>664177.70449999999</v>
      </c>
      <c r="P137" s="45">
        <f t="shared" si="29"/>
        <v>1501041.6121699996</v>
      </c>
      <c r="Q137" s="45">
        <f t="shared" si="30"/>
        <v>6203419.7600300005</v>
      </c>
      <c r="R137" s="45">
        <f t="shared" si="31"/>
        <v>12353705.3037</v>
      </c>
      <c r="S137" s="45">
        <f t="shared" si="32"/>
        <v>12353705.3037</v>
      </c>
    </row>
    <row r="138" spans="1:19" ht="13" x14ac:dyDescent="0.15">
      <c r="A138" s="7" t="s">
        <v>145</v>
      </c>
      <c r="B138" s="7">
        <v>47.7</v>
      </c>
      <c r="C138" s="60" t="s">
        <v>145</v>
      </c>
      <c r="D138" s="62">
        <v>169882</v>
      </c>
      <c r="E138" s="62">
        <v>117225688</v>
      </c>
      <c r="F138" s="108">
        <v>63.3</v>
      </c>
      <c r="G138" s="109">
        <v>690.04300000000001</v>
      </c>
      <c r="H138" s="103">
        <f t="shared" si="24"/>
        <v>15.599999999999994</v>
      </c>
      <c r="I138" s="7" t="s">
        <v>566</v>
      </c>
      <c r="J138" s="7">
        <v>30</v>
      </c>
      <c r="K138" s="7">
        <v>5</v>
      </c>
      <c r="L138" s="7">
        <f t="shared" si="25"/>
        <v>12.700000000000003</v>
      </c>
      <c r="M138" s="51">
        <f t="shared" si="26"/>
        <v>15.599999999999994</v>
      </c>
      <c r="N138" s="45">
        <f t="shared" si="27"/>
        <v>351677.06400000001</v>
      </c>
      <c r="O138" s="45">
        <f t="shared" si="28"/>
        <v>58612.843999999997</v>
      </c>
      <c r="P138" s="45">
        <f t="shared" si="29"/>
        <v>148876.62376000005</v>
      </c>
      <c r="Q138" s="45">
        <f t="shared" si="30"/>
        <v>182872.07327999992</v>
      </c>
      <c r="R138" s="45">
        <f t="shared" si="31"/>
        <v>742038.60503999994</v>
      </c>
      <c r="S138" s="45">
        <f t="shared" si="32"/>
        <v>742038.60503999994</v>
      </c>
    </row>
    <row r="139" spans="1:19" ht="13" x14ac:dyDescent="0.15">
      <c r="A139" s="7" t="s">
        <v>146</v>
      </c>
      <c r="B139" s="7">
        <v>46.2</v>
      </c>
      <c r="C139" s="60" t="s">
        <v>146</v>
      </c>
      <c r="D139" s="62">
        <v>413312</v>
      </c>
      <c r="E139" s="62">
        <v>1045288372</v>
      </c>
      <c r="F139" s="108">
        <v>86.2</v>
      </c>
      <c r="G139" s="109">
        <v>2529.0549999999998</v>
      </c>
      <c r="H139" s="103">
        <f t="shared" si="24"/>
        <v>40</v>
      </c>
      <c r="I139" s="7" t="s">
        <v>566</v>
      </c>
      <c r="J139" s="7">
        <v>30</v>
      </c>
      <c r="K139" s="7">
        <v>5</v>
      </c>
      <c r="L139" s="7">
        <f t="shared" si="25"/>
        <v>11.200000000000003</v>
      </c>
      <c r="M139" s="51">
        <f t="shared" si="26"/>
        <v>40</v>
      </c>
      <c r="N139" s="45">
        <f t="shared" si="27"/>
        <v>3135865.1159999999</v>
      </c>
      <c r="O139" s="45">
        <f t="shared" si="28"/>
        <v>522644.18599999999</v>
      </c>
      <c r="P139" s="45">
        <f t="shared" si="29"/>
        <v>1170722.9766400002</v>
      </c>
      <c r="Q139" s="45">
        <f t="shared" si="30"/>
        <v>4181153.4879999999</v>
      </c>
      <c r="R139" s="45">
        <f t="shared" si="31"/>
        <v>9010385.76664</v>
      </c>
      <c r="S139" s="45">
        <f t="shared" si="32"/>
        <v>9010385.76664</v>
      </c>
    </row>
    <row r="140" spans="1:19" ht="13" x14ac:dyDescent="0.15">
      <c r="A140" s="7" t="s">
        <v>147</v>
      </c>
      <c r="B140" s="7">
        <v>44.7</v>
      </c>
      <c r="C140" s="60" t="s">
        <v>147</v>
      </c>
      <c r="D140" s="62">
        <v>354857</v>
      </c>
      <c r="E140" s="62">
        <v>266918009</v>
      </c>
      <c r="F140" s="108">
        <v>98.4</v>
      </c>
      <c r="G140" s="109">
        <v>752.18499999999995</v>
      </c>
      <c r="H140" s="103">
        <f t="shared" si="24"/>
        <v>53.7</v>
      </c>
      <c r="I140" s="7" t="s">
        <v>566</v>
      </c>
      <c r="J140" s="7">
        <v>30</v>
      </c>
      <c r="K140" s="7">
        <v>5</v>
      </c>
      <c r="L140" s="7">
        <f t="shared" si="25"/>
        <v>9.7000000000000028</v>
      </c>
      <c r="M140" s="51">
        <f t="shared" si="26"/>
        <v>53.7</v>
      </c>
      <c r="N140" s="45">
        <f t="shared" si="27"/>
        <v>800754.027</v>
      </c>
      <c r="O140" s="45">
        <f t="shared" si="28"/>
        <v>133459.00450000001</v>
      </c>
      <c r="P140" s="45">
        <f t="shared" si="29"/>
        <v>258910.46873000008</v>
      </c>
      <c r="Q140" s="45">
        <f t="shared" si="30"/>
        <v>1433349.7083300001</v>
      </c>
      <c r="R140" s="45">
        <f t="shared" si="31"/>
        <v>2626473.2085600002</v>
      </c>
      <c r="S140" s="45">
        <f t="shared" si="32"/>
        <v>2626473.2085600002</v>
      </c>
    </row>
    <row r="141" spans="1:19" ht="13" x14ac:dyDescent="0.15">
      <c r="A141" s="7" t="s">
        <v>148</v>
      </c>
      <c r="B141" s="7">
        <v>45.4</v>
      </c>
      <c r="C141" s="60" t="s">
        <v>148</v>
      </c>
      <c r="D141" s="62">
        <v>327074</v>
      </c>
      <c r="E141" s="62">
        <v>218271299</v>
      </c>
      <c r="F141" s="108">
        <v>71.7</v>
      </c>
      <c r="G141" s="109">
        <v>667.346</v>
      </c>
      <c r="H141" s="103">
        <f t="shared" si="24"/>
        <v>26.300000000000004</v>
      </c>
      <c r="I141" s="7" t="s">
        <v>566</v>
      </c>
      <c r="J141" s="7">
        <v>30</v>
      </c>
      <c r="K141" s="7">
        <v>5</v>
      </c>
      <c r="L141" s="7">
        <f t="shared" si="25"/>
        <v>10.399999999999999</v>
      </c>
      <c r="M141" s="51">
        <f t="shared" si="26"/>
        <v>26.300000000000004</v>
      </c>
      <c r="N141" s="45">
        <f t="shared" si="27"/>
        <v>654813.897</v>
      </c>
      <c r="O141" s="45">
        <f t="shared" si="28"/>
        <v>109135.6495</v>
      </c>
      <c r="P141" s="45">
        <f t="shared" si="29"/>
        <v>227002.15096</v>
      </c>
      <c r="Q141" s="45">
        <f t="shared" si="30"/>
        <v>574053.51637000008</v>
      </c>
      <c r="R141" s="45">
        <f t="shared" si="31"/>
        <v>1565005.21383</v>
      </c>
      <c r="S141" s="45">
        <f t="shared" si="32"/>
        <v>1565005.21383</v>
      </c>
    </row>
    <row r="142" spans="1:19" ht="13" x14ac:dyDescent="0.15">
      <c r="A142" s="7" t="s">
        <v>149</v>
      </c>
      <c r="B142" s="7">
        <v>46.5</v>
      </c>
      <c r="C142" s="60" t="s">
        <v>149</v>
      </c>
      <c r="D142" s="62">
        <v>299375</v>
      </c>
      <c r="E142" s="62">
        <v>702039252</v>
      </c>
      <c r="F142" s="108">
        <v>64.599999999999994</v>
      </c>
      <c r="G142" s="109">
        <v>2345.018</v>
      </c>
      <c r="H142" s="103">
        <f t="shared" si="24"/>
        <v>18.099999999999994</v>
      </c>
      <c r="I142" s="7" t="s">
        <v>566</v>
      </c>
      <c r="J142" s="7">
        <v>30</v>
      </c>
      <c r="K142" s="7">
        <v>5</v>
      </c>
      <c r="L142" s="7">
        <f t="shared" si="25"/>
        <v>11.5</v>
      </c>
      <c r="M142" s="51">
        <f t="shared" si="26"/>
        <v>18.099999999999994</v>
      </c>
      <c r="N142" s="45">
        <f t="shared" si="27"/>
        <v>2106117.7560000001</v>
      </c>
      <c r="O142" s="45">
        <f t="shared" si="28"/>
        <v>351019.62599999999</v>
      </c>
      <c r="P142" s="45">
        <f t="shared" si="29"/>
        <v>807345.1398</v>
      </c>
      <c r="Q142" s="45">
        <f t="shared" si="30"/>
        <v>1270691.0461199996</v>
      </c>
      <c r="R142" s="45">
        <f t="shared" si="31"/>
        <v>4535173.5679199994</v>
      </c>
      <c r="S142" s="45">
        <f t="shared" si="32"/>
        <v>4535173.5679199994</v>
      </c>
    </row>
    <row r="143" spans="1:19" ht="13" x14ac:dyDescent="0.15">
      <c r="A143" s="7" t="s">
        <v>150</v>
      </c>
      <c r="B143" s="7">
        <v>47.2</v>
      </c>
      <c r="C143" s="60" t="s">
        <v>150</v>
      </c>
      <c r="D143" s="62">
        <v>420206</v>
      </c>
      <c r="E143" s="62">
        <v>1552962890</v>
      </c>
      <c r="F143" s="108">
        <v>55.2</v>
      </c>
      <c r="G143" s="109">
        <v>3695.7179999999998</v>
      </c>
      <c r="H143" s="103">
        <f t="shared" si="24"/>
        <v>8</v>
      </c>
      <c r="I143" s="7" t="s">
        <v>566</v>
      </c>
      <c r="J143" s="7">
        <v>30</v>
      </c>
      <c r="K143" s="7">
        <v>5</v>
      </c>
      <c r="L143" s="7">
        <f t="shared" si="25"/>
        <v>12.200000000000003</v>
      </c>
      <c r="M143" s="51">
        <f t="shared" si="26"/>
        <v>8</v>
      </c>
      <c r="N143" s="45">
        <f t="shared" si="27"/>
        <v>4658888.67</v>
      </c>
      <c r="O143" s="45">
        <f t="shared" si="28"/>
        <v>776481.44499999995</v>
      </c>
      <c r="P143" s="45">
        <f t="shared" si="29"/>
        <v>1894614.7258000004</v>
      </c>
      <c r="Q143" s="45">
        <f t="shared" si="30"/>
        <v>1242370.3119999999</v>
      </c>
      <c r="R143" s="45">
        <f t="shared" si="31"/>
        <v>8572355.1528000012</v>
      </c>
      <c r="S143" s="45">
        <f t="shared" si="32"/>
        <v>8572355.1527999993</v>
      </c>
    </row>
    <row r="144" spans="1:19" ht="13" x14ac:dyDescent="0.15">
      <c r="A144" s="7" t="s">
        <v>151</v>
      </c>
      <c r="B144" s="7">
        <v>46.3</v>
      </c>
      <c r="C144" s="60" t="s">
        <v>151</v>
      </c>
      <c r="D144" s="62">
        <v>340579</v>
      </c>
      <c r="E144" s="62">
        <v>2971074472</v>
      </c>
      <c r="F144" s="108">
        <v>71.900000000000006</v>
      </c>
      <c r="G144" s="109">
        <v>8723.6080000000002</v>
      </c>
      <c r="H144" s="103">
        <f t="shared" si="24"/>
        <v>25.600000000000009</v>
      </c>
      <c r="I144" s="7" t="s">
        <v>566</v>
      </c>
      <c r="J144" s="7">
        <v>30</v>
      </c>
      <c r="K144" s="7">
        <v>5</v>
      </c>
      <c r="L144" s="7">
        <f t="shared" si="25"/>
        <v>11.299999999999997</v>
      </c>
      <c r="M144" s="51">
        <f t="shared" si="26"/>
        <v>25.600000000000009</v>
      </c>
      <c r="N144" s="45">
        <f t="shared" si="27"/>
        <v>8913223.4159999993</v>
      </c>
      <c r="O144" s="45">
        <f t="shared" si="28"/>
        <v>1485537.236</v>
      </c>
      <c r="P144" s="45">
        <f t="shared" si="29"/>
        <v>3357314.1533599989</v>
      </c>
      <c r="Q144" s="45">
        <f t="shared" si="30"/>
        <v>7605950.6483200025</v>
      </c>
      <c r="R144" s="45">
        <f t="shared" si="31"/>
        <v>21362025.453680001</v>
      </c>
      <c r="S144" s="45">
        <f t="shared" si="32"/>
        <v>21362025.453680001</v>
      </c>
    </row>
    <row r="145" spans="1:19" ht="13" x14ac:dyDescent="0.15">
      <c r="A145" s="7" t="s">
        <v>152</v>
      </c>
      <c r="B145" s="7">
        <v>45.1</v>
      </c>
      <c r="C145" s="60" t="s">
        <v>152</v>
      </c>
      <c r="D145" s="62">
        <v>504558</v>
      </c>
      <c r="E145" s="62">
        <v>546358441</v>
      </c>
      <c r="F145" s="108">
        <v>87</v>
      </c>
      <c r="G145" s="109">
        <v>1082.845</v>
      </c>
      <c r="H145" s="103">
        <f t="shared" si="24"/>
        <v>41.9</v>
      </c>
      <c r="I145" s="7" t="s">
        <v>566</v>
      </c>
      <c r="J145" s="7">
        <v>30</v>
      </c>
      <c r="K145" s="7">
        <v>5</v>
      </c>
      <c r="L145" s="7">
        <f t="shared" si="25"/>
        <v>10.100000000000001</v>
      </c>
      <c r="M145" s="51">
        <f t="shared" si="26"/>
        <v>41.9</v>
      </c>
      <c r="N145" s="45">
        <f t="shared" si="27"/>
        <v>1639075.3230000001</v>
      </c>
      <c r="O145" s="45">
        <f t="shared" si="28"/>
        <v>273179.2205</v>
      </c>
      <c r="P145" s="45">
        <f t="shared" si="29"/>
        <v>551822.02541</v>
      </c>
      <c r="Q145" s="45">
        <f t="shared" si="30"/>
        <v>2289241.8677899996</v>
      </c>
      <c r="R145" s="45">
        <f t="shared" si="31"/>
        <v>4753318.4366999995</v>
      </c>
      <c r="S145" s="45">
        <f t="shared" si="32"/>
        <v>4753318.4367000004</v>
      </c>
    </row>
    <row r="146" spans="1:19" ht="13" x14ac:dyDescent="0.15">
      <c r="A146" s="7" t="s">
        <v>153</v>
      </c>
      <c r="B146" s="7">
        <v>46.1</v>
      </c>
      <c r="C146" s="60" t="s">
        <v>153</v>
      </c>
      <c r="D146" s="62">
        <v>127972</v>
      </c>
      <c r="E146" s="62">
        <v>62359366</v>
      </c>
      <c r="F146" s="108">
        <v>74.400000000000006</v>
      </c>
      <c r="G146" s="109">
        <v>487.291</v>
      </c>
      <c r="H146" s="103">
        <f t="shared" si="24"/>
        <v>28.300000000000004</v>
      </c>
      <c r="I146" s="7" t="s">
        <v>566</v>
      </c>
      <c r="J146" s="7">
        <v>30</v>
      </c>
      <c r="K146" s="7">
        <v>5</v>
      </c>
      <c r="L146" s="7">
        <f t="shared" si="25"/>
        <v>11.100000000000001</v>
      </c>
      <c r="M146" s="51">
        <f t="shared" si="26"/>
        <v>28.300000000000004</v>
      </c>
      <c r="N146" s="45">
        <f t="shared" si="27"/>
        <v>187078.098</v>
      </c>
      <c r="O146" s="45">
        <f t="shared" si="28"/>
        <v>31179.683000000001</v>
      </c>
      <c r="P146" s="45">
        <f t="shared" si="29"/>
        <v>69218.896260000009</v>
      </c>
      <c r="Q146" s="45">
        <f t="shared" si="30"/>
        <v>176477.00578000001</v>
      </c>
      <c r="R146" s="45">
        <f t="shared" si="31"/>
        <v>463953.68304000003</v>
      </c>
      <c r="S146" s="45">
        <f t="shared" si="32"/>
        <v>463953.68304000003</v>
      </c>
    </row>
    <row r="147" spans="1:19" ht="13" x14ac:dyDescent="0.15">
      <c r="A147" s="7" t="s">
        <v>154</v>
      </c>
      <c r="B147" s="7">
        <v>46.5</v>
      </c>
      <c r="C147" s="60" t="s">
        <v>154</v>
      </c>
      <c r="D147" s="62">
        <v>233184</v>
      </c>
      <c r="E147" s="62">
        <v>504324425</v>
      </c>
      <c r="F147" s="108">
        <v>49.5</v>
      </c>
      <c r="G147" s="109">
        <v>2162.7719999999999</v>
      </c>
      <c r="H147" s="103">
        <f t="shared" si="24"/>
        <v>3</v>
      </c>
      <c r="I147" s="7" t="s">
        <v>566</v>
      </c>
      <c r="J147" s="7">
        <v>30</v>
      </c>
      <c r="K147" s="7">
        <v>5</v>
      </c>
      <c r="L147" s="7">
        <f t="shared" si="25"/>
        <v>11.5</v>
      </c>
      <c r="M147" s="51">
        <f t="shared" si="26"/>
        <v>3</v>
      </c>
      <c r="N147" s="45">
        <f t="shared" si="27"/>
        <v>1512973.2749999999</v>
      </c>
      <c r="O147" s="45">
        <f t="shared" si="28"/>
        <v>252162.21249999999</v>
      </c>
      <c r="P147" s="45">
        <f t="shared" si="29"/>
        <v>579973.08875</v>
      </c>
      <c r="Q147" s="45">
        <f t="shared" si="30"/>
        <v>151297.32750000001</v>
      </c>
      <c r="R147" s="45">
        <f t="shared" si="31"/>
        <v>2496405.9037500001</v>
      </c>
      <c r="S147" s="45">
        <f t="shared" si="32"/>
        <v>2496405.9037500001</v>
      </c>
    </row>
    <row r="148" spans="1:19" ht="13" x14ac:dyDescent="0.15">
      <c r="A148" s="7" t="s">
        <v>155</v>
      </c>
      <c r="B148" s="7">
        <v>46.1</v>
      </c>
      <c r="C148" s="60" t="s">
        <v>155</v>
      </c>
      <c r="D148" s="62">
        <v>426512</v>
      </c>
      <c r="E148" s="62">
        <v>3086452488</v>
      </c>
      <c r="F148" s="108">
        <v>54.9</v>
      </c>
      <c r="G148" s="109">
        <v>7236.5010000000002</v>
      </c>
      <c r="H148" s="103">
        <f t="shared" si="24"/>
        <v>8.7999999999999972</v>
      </c>
      <c r="I148" s="7" t="s">
        <v>566</v>
      </c>
      <c r="J148" s="7">
        <v>30</v>
      </c>
      <c r="K148" s="7">
        <v>5</v>
      </c>
      <c r="L148" s="7">
        <f t="shared" si="25"/>
        <v>11.100000000000001</v>
      </c>
      <c r="M148" s="51">
        <f t="shared" si="26"/>
        <v>8.7999999999999972</v>
      </c>
      <c r="N148" s="45">
        <f t="shared" si="27"/>
        <v>9259357.4639999997</v>
      </c>
      <c r="O148" s="45">
        <f t="shared" si="28"/>
        <v>1543226.2439999999</v>
      </c>
      <c r="P148" s="45">
        <f t="shared" si="29"/>
        <v>3425962.2616800005</v>
      </c>
      <c r="Q148" s="45">
        <f t="shared" si="30"/>
        <v>2716078.1894399989</v>
      </c>
      <c r="R148" s="45">
        <f t="shared" si="31"/>
        <v>16944624.159120001</v>
      </c>
      <c r="S148" s="45">
        <f t="shared" si="32"/>
        <v>16944624.159119997</v>
      </c>
    </row>
    <row r="149" spans="1:19" ht="13" x14ac:dyDescent="0.15">
      <c r="A149" s="7" t="s">
        <v>156</v>
      </c>
      <c r="B149" s="7">
        <v>45.1</v>
      </c>
      <c r="C149" s="60" t="s">
        <v>156</v>
      </c>
      <c r="D149" s="62">
        <v>174668</v>
      </c>
      <c r="E149" s="62">
        <v>167594401</v>
      </c>
      <c r="F149" s="108">
        <v>81.8</v>
      </c>
      <c r="G149" s="109">
        <v>959.50199999999995</v>
      </c>
      <c r="H149" s="103">
        <f t="shared" si="24"/>
        <v>36.699999999999996</v>
      </c>
      <c r="I149" s="7" t="s">
        <v>566</v>
      </c>
      <c r="J149" s="7">
        <v>30</v>
      </c>
      <c r="K149" s="7">
        <v>5</v>
      </c>
      <c r="L149" s="7">
        <f t="shared" si="25"/>
        <v>10.100000000000001</v>
      </c>
      <c r="M149" s="51">
        <f t="shared" si="26"/>
        <v>36.699999999999996</v>
      </c>
      <c r="N149" s="45">
        <f t="shared" si="27"/>
        <v>502783.20299999998</v>
      </c>
      <c r="O149" s="45">
        <f t="shared" si="28"/>
        <v>83797.200500000006</v>
      </c>
      <c r="P149" s="45">
        <f t="shared" si="29"/>
        <v>169270.34501000002</v>
      </c>
      <c r="Q149" s="45">
        <f t="shared" si="30"/>
        <v>615071.45166999986</v>
      </c>
      <c r="R149" s="45">
        <f t="shared" si="31"/>
        <v>1370922.2001799999</v>
      </c>
      <c r="S149" s="45">
        <f t="shared" si="32"/>
        <v>1370922.2001799999</v>
      </c>
    </row>
    <row r="150" spans="1:19" ht="13" x14ac:dyDescent="0.15">
      <c r="A150" s="7" t="s">
        <v>157</v>
      </c>
      <c r="B150" s="7">
        <v>46.8</v>
      </c>
      <c r="C150" s="60" t="s">
        <v>157</v>
      </c>
      <c r="D150" s="62">
        <v>260139</v>
      </c>
      <c r="E150" s="62">
        <v>83141036</v>
      </c>
      <c r="F150" s="108">
        <v>65.099999999999994</v>
      </c>
      <c r="G150" s="109">
        <v>319.60199999999998</v>
      </c>
      <c r="H150" s="103">
        <f t="shared" si="24"/>
        <v>18.299999999999997</v>
      </c>
      <c r="I150" s="7" t="s">
        <v>566</v>
      </c>
      <c r="J150" s="7">
        <v>30</v>
      </c>
      <c r="K150" s="7">
        <v>5</v>
      </c>
      <c r="L150" s="7">
        <f t="shared" si="25"/>
        <v>11.799999999999997</v>
      </c>
      <c r="M150" s="51">
        <f t="shared" si="26"/>
        <v>18.299999999999997</v>
      </c>
      <c r="N150" s="45">
        <f t="shared" si="27"/>
        <v>249423.10800000001</v>
      </c>
      <c r="O150" s="45">
        <f t="shared" si="28"/>
        <v>41570.517999999996</v>
      </c>
      <c r="P150" s="45">
        <f t="shared" si="29"/>
        <v>98106.422479999965</v>
      </c>
      <c r="Q150" s="45">
        <f t="shared" si="30"/>
        <v>152148.09587999998</v>
      </c>
      <c r="R150" s="45">
        <f t="shared" si="31"/>
        <v>541248.14435999992</v>
      </c>
      <c r="S150" s="45">
        <f t="shared" si="32"/>
        <v>541248.14435999992</v>
      </c>
    </row>
    <row r="151" spans="1:19" ht="13" x14ac:dyDescent="0.15">
      <c r="A151" s="7" t="s">
        <v>158</v>
      </c>
      <c r="B151" s="7">
        <v>47</v>
      </c>
      <c r="C151" s="60" t="s">
        <v>158</v>
      </c>
      <c r="D151" s="62">
        <v>190471</v>
      </c>
      <c r="E151" s="62">
        <v>505658824</v>
      </c>
      <c r="F151" s="108">
        <v>55</v>
      </c>
      <c r="G151" s="109">
        <v>2654.7849999999999</v>
      </c>
      <c r="H151" s="103">
        <f t="shared" si="24"/>
        <v>8</v>
      </c>
      <c r="I151" s="7" t="s">
        <v>566</v>
      </c>
      <c r="J151" s="7">
        <v>30</v>
      </c>
      <c r="K151" s="7">
        <v>5</v>
      </c>
      <c r="L151" s="7">
        <f t="shared" si="25"/>
        <v>12</v>
      </c>
      <c r="M151" s="51">
        <f t="shared" si="26"/>
        <v>8</v>
      </c>
      <c r="N151" s="45">
        <f t="shared" si="27"/>
        <v>1516976.4720000001</v>
      </c>
      <c r="O151" s="45">
        <f t="shared" si="28"/>
        <v>252829.41200000001</v>
      </c>
      <c r="P151" s="45">
        <f t="shared" si="29"/>
        <v>606790.58880000003</v>
      </c>
      <c r="Q151" s="45">
        <f t="shared" si="30"/>
        <v>404527.05920000002</v>
      </c>
      <c r="R151" s="45">
        <f t="shared" si="31"/>
        <v>2781123.5320000001</v>
      </c>
      <c r="S151" s="45">
        <f t="shared" si="32"/>
        <v>2781123.5320000001</v>
      </c>
    </row>
    <row r="152" spans="1:19" ht="13" x14ac:dyDescent="0.15">
      <c r="A152" s="7" t="s">
        <v>159</v>
      </c>
      <c r="B152" s="7">
        <v>46.6</v>
      </c>
      <c r="C152" s="60" t="s">
        <v>159</v>
      </c>
      <c r="D152" s="62">
        <v>393553</v>
      </c>
      <c r="E152" s="62">
        <v>1122082545</v>
      </c>
      <c r="F152" s="108">
        <v>73.5</v>
      </c>
      <c r="G152" s="109">
        <v>2851.163</v>
      </c>
      <c r="H152" s="103">
        <f t="shared" si="24"/>
        <v>26.9</v>
      </c>
      <c r="I152" s="7" t="s">
        <v>566</v>
      </c>
      <c r="J152" s="7">
        <v>30</v>
      </c>
      <c r="K152" s="7">
        <v>5</v>
      </c>
      <c r="L152" s="7">
        <f t="shared" si="25"/>
        <v>11.600000000000001</v>
      </c>
      <c r="M152" s="51">
        <f t="shared" si="26"/>
        <v>26.9</v>
      </c>
      <c r="N152" s="45">
        <f t="shared" si="27"/>
        <v>3366247.6349999998</v>
      </c>
      <c r="O152" s="45">
        <f t="shared" si="28"/>
        <v>561041.27249999996</v>
      </c>
      <c r="P152" s="45">
        <f t="shared" si="29"/>
        <v>1301615.7522000002</v>
      </c>
      <c r="Q152" s="45">
        <f t="shared" si="30"/>
        <v>3018402.04605</v>
      </c>
      <c r="R152" s="45">
        <f t="shared" si="31"/>
        <v>8247306.7057499997</v>
      </c>
      <c r="S152" s="45">
        <f t="shared" si="32"/>
        <v>8247306.7057499997</v>
      </c>
    </row>
    <row r="153" spans="1:19" ht="13" x14ac:dyDescent="0.15">
      <c r="A153" s="7" t="s">
        <v>160</v>
      </c>
      <c r="B153" s="7">
        <v>46.4</v>
      </c>
      <c r="C153" s="60" t="s">
        <v>160</v>
      </c>
      <c r="D153" s="62">
        <v>403934</v>
      </c>
      <c r="E153" s="62">
        <v>1059849413</v>
      </c>
      <c r="F153" s="108">
        <v>61</v>
      </c>
      <c r="G153" s="109">
        <v>2623.8159999999998</v>
      </c>
      <c r="H153" s="103">
        <f t="shared" si="24"/>
        <v>14.600000000000001</v>
      </c>
      <c r="I153" s="7" t="s">
        <v>566</v>
      </c>
      <c r="J153" s="7">
        <v>30</v>
      </c>
      <c r="K153" s="7">
        <v>5</v>
      </c>
      <c r="L153" s="7">
        <f t="shared" si="25"/>
        <v>11.399999999999999</v>
      </c>
      <c r="M153" s="51">
        <f t="shared" si="26"/>
        <v>14.600000000000001</v>
      </c>
      <c r="N153" s="45">
        <f t="shared" si="27"/>
        <v>3179548.2390000001</v>
      </c>
      <c r="O153" s="45">
        <f t="shared" si="28"/>
        <v>529924.70649999997</v>
      </c>
      <c r="P153" s="45">
        <f t="shared" si="29"/>
        <v>1208228.3308199998</v>
      </c>
      <c r="Q153" s="45">
        <f t="shared" si="30"/>
        <v>1547380.14298</v>
      </c>
      <c r="R153" s="45">
        <f t="shared" si="31"/>
        <v>6465081.4192999993</v>
      </c>
      <c r="S153" s="45">
        <f t="shared" si="32"/>
        <v>6465081.4193000002</v>
      </c>
    </row>
    <row r="154" spans="1:19" ht="13" x14ac:dyDescent="0.15">
      <c r="A154" s="7" t="s">
        <v>161</v>
      </c>
      <c r="B154" s="7">
        <v>45.4</v>
      </c>
      <c r="C154" s="60" t="s">
        <v>161</v>
      </c>
      <c r="D154" s="62">
        <v>389754</v>
      </c>
      <c r="E154" s="62">
        <v>786223091</v>
      </c>
      <c r="F154" s="108">
        <v>73.3</v>
      </c>
      <c r="G154" s="109">
        <v>2017.23</v>
      </c>
      <c r="H154" s="103">
        <f t="shared" si="24"/>
        <v>27.9</v>
      </c>
      <c r="I154" s="7" t="s">
        <v>566</v>
      </c>
      <c r="J154" s="7">
        <v>30</v>
      </c>
      <c r="K154" s="7">
        <v>5</v>
      </c>
      <c r="L154" s="7">
        <f t="shared" si="25"/>
        <v>10.399999999999999</v>
      </c>
      <c r="M154" s="51">
        <f t="shared" si="26"/>
        <v>27.9</v>
      </c>
      <c r="N154" s="45">
        <f t="shared" si="27"/>
        <v>2358669.273</v>
      </c>
      <c r="O154" s="45">
        <f t="shared" si="28"/>
        <v>393111.54550000001</v>
      </c>
      <c r="P154" s="45">
        <f t="shared" si="29"/>
        <v>817672.01463999983</v>
      </c>
      <c r="Q154" s="45">
        <f t="shared" si="30"/>
        <v>2193562.4238899997</v>
      </c>
      <c r="R154" s="45">
        <f t="shared" si="31"/>
        <v>5763015.257029999</v>
      </c>
      <c r="S154" s="45">
        <f t="shared" si="32"/>
        <v>5763015.25703</v>
      </c>
    </row>
    <row r="155" spans="1:19" ht="13" x14ac:dyDescent="0.15">
      <c r="A155" s="7" t="s">
        <v>162</v>
      </c>
      <c r="B155" s="7">
        <v>46.2</v>
      </c>
      <c r="C155" s="60" t="s">
        <v>162</v>
      </c>
      <c r="D155" s="62">
        <v>287333</v>
      </c>
      <c r="E155" s="62">
        <v>268957772</v>
      </c>
      <c r="F155" s="108">
        <v>90.4</v>
      </c>
      <c r="G155" s="109">
        <v>936.04899999999998</v>
      </c>
      <c r="H155" s="103">
        <f t="shared" si="24"/>
        <v>44.2</v>
      </c>
      <c r="I155" s="7" t="s">
        <v>566</v>
      </c>
      <c r="J155" s="7">
        <v>30</v>
      </c>
      <c r="K155" s="7">
        <v>5</v>
      </c>
      <c r="L155" s="7">
        <f t="shared" si="25"/>
        <v>11.200000000000003</v>
      </c>
      <c r="M155" s="51">
        <f t="shared" si="26"/>
        <v>44.2</v>
      </c>
      <c r="N155" s="45">
        <f t="shared" si="27"/>
        <v>806873.31599999999</v>
      </c>
      <c r="O155" s="45">
        <f t="shared" si="28"/>
        <v>134478.886</v>
      </c>
      <c r="P155" s="45">
        <f t="shared" si="29"/>
        <v>301232.70464000007</v>
      </c>
      <c r="Q155" s="45">
        <f t="shared" si="30"/>
        <v>1188793.3522400002</v>
      </c>
      <c r="R155" s="45">
        <f t="shared" si="31"/>
        <v>2431378.2588800006</v>
      </c>
      <c r="S155" s="45">
        <f t="shared" si="32"/>
        <v>2431378.2588800001</v>
      </c>
    </row>
    <row r="156" spans="1:19" ht="13" x14ac:dyDescent="0.15">
      <c r="A156" s="7" t="s">
        <v>163</v>
      </c>
      <c r="B156" s="7">
        <v>45</v>
      </c>
      <c r="C156" s="60" t="s">
        <v>163</v>
      </c>
      <c r="D156" s="62">
        <v>218244</v>
      </c>
      <c r="E156" s="62">
        <v>99521089</v>
      </c>
      <c r="F156" s="108">
        <v>59.6</v>
      </c>
      <c r="G156" s="109">
        <v>456.00900000000001</v>
      </c>
      <c r="H156" s="103">
        <f t="shared" si="24"/>
        <v>14.600000000000001</v>
      </c>
      <c r="I156" s="7" t="s">
        <v>566</v>
      </c>
      <c r="J156" s="7">
        <v>30</v>
      </c>
      <c r="K156" s="7">
        <v>5</v>
      </c>
      <c r="L156" s="7">
        <f t="shared" si="25"/>
        <v>10</v>
      </c>
      <c r="M156" s="51">
        <f t="shared" si="26"/>
        <v>14.600000000000001</v>
      </c>
      <c r="N156" s="45">
        <f t="shared" si="27"/>
        <v>298563.26699999999</v>
      </c>
      <c r="O156" s="45">
        <f t="shared" si="28"/>
        <v>49760.544500000004</v>
      </c>
      <c r="P156" s="45">
        <f t="shared" si="29"/>
        <v>99521.089000000007</v>
      </c>
      <c r="Q156" s="45">
        <f t="shared" si="30"/>
        <v>145300.78994000002</v>
      </c>
      <c r="R156" s="45">
        <f t="shared" si="31"/>
        <v>593145.69044000003</v>
      </c>
      <c r="S156" s="45">
        <f t="shared" si="32"/>
        <v>593145.69044000003</v>
      </c>
    </row>
    <row r="157" spans="1:19" ht="13" x14ac:dyDescent="0.15">
      <c r="A157" s="7" t="s">
        <v>164</v>
      </c>
      <c r="B157" s="7">
        <v>45.8</v>
      </c>
      <c r="C157" s="60" t="s">
        <v>164</v>
      </c>
      <c r="D157" s="62">
        <v>528605</v>
      </c>
      <c r="E157" s="62">
        <v>4048365113</v>
      </c>
      <c r="F157" s="108">
        <v>59.6</v>
      </c>
      <c r="G157" s="109">
        <v>7658.5870000000004</v>
      </c>
      <c r="H157" s="103">
        <f t="shared" si="24"/>
        <v>13.800000000000004</v>
      </c>
      <c r="I157" s="7" t="s">
        <v>566</v>
      </c>
      <c r="J157" s="7">
        <v>30</v>
      </c>
      <c r="K157" s="7">
        <v>5</v>
      </c>
      <c r="L157" s="7">
        <f t="shared" si="25"/>
        <v>10.799999999999997</v>
      </c>
      <c r="M157" s="51">
        <f t="shared" si="26"/>
        <v>13.800000000000004</v>
      </c>
      <c r="N157" s="45">
        <f t="shared" si="27"/>
        <v>12145095.339</v>
      </c>
      <c r="O157" s="45">
        <f t="shared" si="28"/>
        <v>2024182.5564999999</v>
      </c>
      <c r="P157" s="45">
        <f t="shared" si="29"/>
        <v>4372234.3220399991</v>
      </c>
      <c r="Q157" s="45">
        <f t="shared" si="30"/>
        <v>5586743.855940002</v>
      </c>
      <c r="R157" s="45">
        <f t="shared" si="31"/>
        <v>24128256.073480003</v>
      </c>
      <c r="S157" s="45">
        <f t="shared" si="32"/>
        <v>24128256.073480003</v>
      </c>
    </row>
    <row r="158" spans="1:19" ht="13" x14ac:dyDescent="0.15">
      <c r="A158" s="7" t="s">
        <v>165</v>
      </c>
      <c r="B158" s="7">
        <v>46.6</v>
      </c>
      <c r="C158" s="60" t="s">
        <v>165</v>
      </c>
      <c r="D158" s="62">
        <v>533249</v>
      </c>
      <c r="E158" s="62">
        <v>3204669598</v>
      </c>
      <c r="F158" s="108">
        <v>76.5</v>
      </c>
      <c r="G158" s="109">
        <v>6009.71</v>
      </c>
      <c r="H158" s="103">
        <f t="shared" si="24"/>
        <v>29.9</v>
      </c>
      <c r="I158" s="7" t="s">
        <v>566</v>
      </c>
      <c r="J158" s="7">
        <v>30</v>
      </c>
      <c r="K158" s="7">
        <v>5</v>
      </c>
      <c r="L158" s="7">
        <f t="shared" si="25"/>
        <v>11.600000000000001</v>
      </c>
      <c r="M158" s="51">
        <f t="shared" si="26"/>
        <v>29.9</v>
      </c>
      <c r="N158" s="45">
        <f t="shared" si="27"/>
        <v>9614008.7939999998</v>
      </c>
      <c r="O158" s="45">
        <f t="shared" si="28"/>
        <v>1602334.7990000001</v>
      </c>
      <c r="P158" s="45">
        <f t="shared" si="29"/>
        <v>3717416.7336800005</v>
      </c>
      <c r="Q158" s="45">
        <f t="shared" si="30"/>
        <v>9581962.0980200004</v>
      </c>
      <c r="R158" s="45">
        <f t="shared" si="31"/>
        <v>24515722.424699999</v>
      </c>
      <c r="S158" s="45">
        <f t="shared" si="32"/>
        <v>24515722.424699999</v>
      </c>
    </row>
    <row r="159" spans="1:19" ht="13" x14ac:dyDescent="0.15">
      <c r="A159" s="7" t="s">
        <v>199</v>
      </c>
      <c r="B159" s="7">
        <v>45.8</v>
      </c>
      <c r="C159" s="60" t="s">
        <v>199</v>
      </c>
      <c r="D159" s="62">
        <v>463529</v>
      </c>
      <c r="E159" s="62">
        <v>92103224</v>
      </c>
      <c r="F159" s="108">
        <v>110.8</v>
      </c>
      <c r="G159" s="109">
        <v>198.7</v>
      </c>
      <c r="H159" s="103">
        <f t="shared" si="24"/>
        <v>65</v>
      </c>
      <c r="I159" s="7" t="s">
        <v>566</v>
      </c>
      <c r="J159" s="7">
        <v>30</v>
      </c>
      <c r="K159" s="7">
        <v>5</v>
      </c>
      <c r="L159" s="7">
        <f t="shared" si="25"/>
        <v>10.799999999999997</v>
      </c>
      <c r="M159" s="51">
        <f t="shared" si="26"/>
        <v>65</v>
      </c>
      <c r="N159" s="45">
        <f t="shared" si="27"/>
        <v>276309.67200000002</v>
      </c>
      <c r="O159" s="45">
        <f t="shared" si="28"/>
        <v>46051.612000000001</v>
      </c>
      <c r="P159" s="45">
        <f t="shared" si="29"/>
        <v>99471.481919999962</v>
      </c>
      <c r="Q159" s="45">
        <f t="shared" si="30"/>
        <v>598670.95600000001</v>
      </c>
      <c r="R159" s="45">
        <f t="shared" si="31"/>
        <v>1020503.72192</v>
      </c>
      <c r="S159" s="45">
        <f t="shared" si="32"/>
        <v>1020503.7219199999</v>
      </c>
    </row>
    <row r="160" spans="1:19" ht="13" x14ac:dyDescent="0.15">
      <c r="A160" s="7" t="s">
        <v>166</v>
      </c>
      <c r="B160" s="7">
        <v>46</v>
      </c>
      <c r="C160" s="60" t="s">
        <v>166</v>
      </c>
      <c r="D160" s="62">
        <v>445820</v>
      </c>
      <c r="E160" s="62">
        <v>1211387261</v>
      </c>
      <c r="F160" s="108">
        <v>55.6</v>
      </c>
      <c r="G160" s="109">
        <v>2717.2130000000002</v>
      </c>
      <c r="H160" s="103">
        <f t="shared" si="24"/>
        <v>9.6000000000000014</v>
      </c>
      <c r="I160" s="7" t="s">
        <v>566</v>
      </c>
      <c r="J160" s="7">
        <v>30</v>
      </c>
      <c r="K160" s="7">
        <v>5</v>
      </c>
      <c r="L160" s="7">
        <f t="shared" si="25"/>
        <v>11</v>
      </c>
      <c r="M160" s="51">
        <f t="shared" si="26"/>
        <v>9.6000000000000014</v>
      </c>
      <c r="N160" s="45">
        <f t="shared" si="27"/>
        <v>3634161.7829999998</v>
      </c>
      <c r="O160" s="45">
        <f t="shared" si="28"/>
        <v>605693.63049999997</v>
      </c>
      <c r="P160" s="45">
        <f t="shared" si="29"/>
        <v>1332525.9871</v>
      </c>
      <c r="Q160" s="45">
        <f t="shared" si="30"/>
        <v>1162931.7705600003</v>
      </c>
      <c r="R160" s="45">
        <f t="shared" si="31"/>
        <v>6735313.1711599994</v>
      </c>
      <c r="S160" s="45">
        <f t="shared" si="32"/>
        <v>6735313.1711599994</v>
      </c>
    </row>
    <row r="161" spans="1:19" ht="13" x14ac:dyDescent="0.15">
      <c r="A161" s="7" t="s">
        <v>167</v>
      </c>
      <c r="B161" s="7">
        <v>45.4</v>
      </c>
      <c r="C161" s="60" t="s">
        <v>167</v>
      </c>
      <c r="D161" s="62">
        <v>520275</v>
      </c>
      <c r="E161" s="62">
        <v>713660486</v>
      </c>
      <c r="F161" s="108">
        <v>65.2</v>
      </c>
      <c r="G161" s="109">
        <v>1371.6990000000001</v>
      </c>
      <c r="H161" s="103">
        <f t="shared" si="24"/>
        <v>19.800000000000004</v>
      </c>
      <c r="I161" s="7" t="s">
        <v>566</v>
      </c>
      <c r="J161" s="7">
        <v>30</v>
      </c>
      <c r="K161" s="7">
        <v>5</v>
      </c>
      <c r="L161" s="7">
        <f t="shared" si="25"/>
        <v>10.399999999999999</v>
      </c>
      <c r="M161" s="51">
        <f t="shared" si="26"/>
        <v>19.800000000000004</v>
      </c>
      <c r="N161" s="45">
        <f t="shared" si="27"/>
        <v>2140981.4580000001</v>
      </c>
      <c r="O161" s="45">
        <f t="shared" si="28"/>
        <v>356830.24300000002</v>
      </c>
      <c r="P161" s="45">
        <f t="shared" si="29"/>
        <v>742206.90543999989</v>
      </c>
      <c r="Q161" s="45">
        <f t="shared" si="30"/>
        <v>1413047.7622800004</v>
      </c>
      <c r="R161" s="45">
        <f t="shared" si="31"/>
        <v>4653066.3687200006</v>
      </c>
      <c r="S161" s="45">
        <f t="shared" si="32"/>
        <v>4653066.3687200006</v>
      </c>
    </row>
    <row r="162" spans="1:19" ht="13" x14ac:dyDescent="0.15">
      <c r="A162" s="7" t="s">
        <v>168</v>
      </c>
      <c r="B162" s="7">
        <v>45.7</v>
      </c>
      <c r="C162" s="60" t="s">
        <v>168</v>
      </c>
      <c r="D162" s="62">
        <v>610368</v>
      </c>
      <c r="E162" s="62">
        <v>113418613</v>
      </c>
      <c r="F162" s="108">
        <v>83.1</v>
      </c>
      <c r="G162" s="109">
        <v>185.82</v>
      </c>
      <c r="H162" s="103">
        <f t="shared" si="24"/>
        <v>37.399999999999991</v>
      </c>
      <c r="I162" s="7" t="s">
        <v>566</v>
      </c>
      <c r="J162" s="7">
        <v>30</v>
      </c>
      <c r="K162" s="7">
        <v>5</v>
      </c>
      <c r="L162" s="7">
        <f t="shared" si="25"/>
        <v>10.700000000000003</v>
      </c>
      <c r="M162" s="51">
        <f t="shared" si="26"/>
        <v>37.399999999999991</v>
      </c>
      <c r="N162" s="45">
        <f t="shared" si="27"/>
        <v>340255.83899999998</v>
      </c>
      <c r="O162" s="45">
        <f t="shared" si="28"/>
        <v>56709.306499999999</v>
      </c>
      <c r="P162" s="45">
        <f t="shared" si="29"/>
        <v>121357.91591000004</v>
      </c>
      <c r="Q162" s="45">
        <f t="shared" si="30"/>
        <v>424185.61261999991</v>
      </c>
      <c r="R162" s="45">
        <f t="shared" si="31"/>
        <v>942508.67402999988</v>
      </c>
      <c r="S162" s="45">
        <f t="shared" si="32"/>
        <v>942508.67402999988</v>
      </c>
    </row>
    <row r="163" spans="1:19" ht="13" x14ac:dyDescent="0.15">
      <c r="A163" s="7" t="s">
        <v>169</v>
      </c>
      <c r="B163" s="7">
        <v>46.1</v>
      </c>
      <c r="C163" s="60" t="s">
        <v>169</v>
      </c>
      <c r="D163" s="62">
        <v>459599</v>
      </c>
      <c r="E163" s="62">
        <v>1154726606</v>
      </c>
      <c r="F163" s="108">
        <v>63.4</v>
      </c>
      <c r="G163" s="109">
        <v>2512.4670000000001</v>
      </c>
      <c r="H163" s="103">
        <f t="shared" si="24"/>
        <v>17.299999999999997</v>
      </c>
      <c r="I163" s="7" t="s">
        <v>566</v>
      </c>
      <c r="J163" s="7">
        <v>30</v>
      </c>
      <c r="K163" s="7">
        <v>5</v>
      </c>
      <c r="L163" s="7">
        <f t="shared" si="25"/>
        <v>11.100000000000001</v>
      </c>
      <c r="M163" s="51">
        <f t="shared" si="26"/>
        <v>17.299999999999997</v>
      </c>
      <c r="N163" s="45">
        <f t="shared" si="27"/>
        <v>3464179.818</v>
      </c>
      <c r="O163" s="45">
        <f t="shared" si="28"/>
        <v>577363.30299999996</v>
      </c>
      <c r="P163" s="45">
        <f t="shared" si="29"/>
        <v>1281746.5326600003</v>
      </c>
      <c r="Q163" s="45">
        <f t="shared" si="30"/>
        <v>1997677.0283799996</v>
      </c>
      <c r="R163" s="45">
        <f t="shared" si="31"/>
        <v>7320966.6820400003</v>
      </c>
      <c r="S163" s="45">
        <f t="shared" si="32"/>
        <v>7320966.6820399994</v>
      </c>
    </row>
    <row r="164" spans="1:19" ht="13" x14ac:dyDescent="0.15">
      <c r="A164" s="7" t="s">
        <v>170</v>
      </c>
      <c r="B164" s="7">
        <v>45.8</v>
      </c>
      <c r="C164" s="60" t="s">
        <v>170</v>
      </c>
      <c r="D164" s="62">
        <v>346744</v>
      </c>
      <c r="E164" s="62">
        <v>841873763</v>
      </c>
      <c r="F164" s="108">
        <v>55.4</v>
      </c>
      <c r="G164" s="109">
        <v>2427.9430000000002</v>
      </c>
      <c r="H164" s="103">
        <f t="shared" si="24"/>
        <v>9.6000000000000014</v>
      </c>
      <c r="I164" s="7" t="s">
        <v>566</v>
      </c>
      <c r="J164" s="7">
        <v>30</v>
      </c>
      <c r="K164" s="7">
        <v>5</v>
      </c>
      <c r="L164" s="7">
        <f t="shared" si="25"/>
        <v>10.799999999999997</v>
      </c>
      <c r="M164" s="51">
        <f t="shared" si="26"/>
        <v>9.6000000000000014</v>
      </c>
      <c r="N164" s="45">
        <f t="shared" si="27"/>
        <v>2525621.2889999999</v>
      </c>
      <c r="O164" s="45">
        <f t="shared" si="28"/>
        <v>420936.88150000002</v>
      </c>
      <c r="P164" s="45">
        <f t="shared" si="29"/>
        <v>909223.66403999983</v>
      </c>
      <c r="Q164" s="45">
        <f t="shared" si="30"/>
        <v>808198.81248000008</v>
      </c>
      <c r="R164" s="45">
        <f t="shared" si="31"/>
        <v>4663980.64702</v>
      </c>
      <c r="S164" s="45">
        <f t="shared" si="32"/>
        <v>4663980.64702</v>
      </c>
    </row>
    <row r="165" spans="1:19" ht="13" x14ac:dyDescent="0.15">
      <c r="A165" s="7" t="s">
        <v>171</v>
      </c>
      <c r="B165" s="7">
        <v>46.8</v>
      </c>
      <c r="C165" s="60" t="s">
        <v>171</v>
      </c>
      <c r="D165" s="62">
        <v>284473</v>
      </c>
      <c r="E165" s="62">
        <v>529350608</v>
      </c>
      <c r="F165" s="108">
        <v>52.6</v>
      </c>
      <c r="G165" s="109">
        <v>1860.809</v>
      </c>
      <c r="H165" s="103">
        <f t="shared" si="24"/>
        <v>5.8000000000000043</v>
      </c>
      <c r="I165" s="7" t="s">
        <v>566</v>
      </c>
      <c r="J165" s="7">
        <v>30</v>
      </c>
      <c r="K165" s="7">
        <v>5</v>
      </c>
      <c r="L165" s="7">
        <f t="shared" si="25"/>
        <v>11.799999999999997</v>
      </c>
      <c r="M165" s="51">
        <f t="shared" si="26"/>
        <v>5.8000000000000043</v>
      </c>
      <c r="N165" s="45">
        <f t="shared" si="27"/>
        <v>1588051.824</v>
      </c>
      <c r="O165" s="45">
        <f t="shared" si="28"/>
        <v>264675.304</v>
      </c>
      <c r="P165" s="45">
        <f t="shared" si="29"/>
        <v>624633.71743999992</v>
      </c>
      <c r="Q165" s="45">
        <f t="shared" si="30"/>
        <v>307023.35264000023</v>
      </c>
      <c r="R165" s="45">
        <f t="shared" si="31"/>
        <v>2784384.19808</v>
      </c>
      <c r="S165" s="45">
        <f t="shared" si="32"/>
        <v>2784384.19808</v>
      </c>
    </row>
    <row r="166" spans="1:19" ht="13" x14ac:dyDescent="0.15">
      <c r="A166" s="7" t="s">
        <v>172</v>
      </c>
      <c r="B166" s="7">
        <v>45.6</v>
      </c>
      <c r="C166" s="60" t="s">
        <v>172</v>
      </c>
      <c r="D166" s="62">
        <v>483344</v>
      </c>
      <c r="E166" s="62">
        <v>920501244</v>
      </c>
      <c r="F166" s="108">
        <v>53.3</v>
      </c>
      <c r="G166" s="109">
        <v>1904.443</v>
      </c>
      <c r="H166" s="103">
        <f t="shared" ref="H166:H179" si="33">F166-B166</f>
        <v>7.6999999999999957</v>
      </c>
      <c r="I166" s="7" t="s">
        <v>566</v>
      </c>
      <c r="J166" s="7">
        <v>30</v>
      </c>
      <c r="K166" s="7">
        <v>5</v>
      </c>
      <c r="L166" s="7">
        <f t="shared" ref="L166:L179" si="34">B166-J166-K166</f>
        <v>10.600000000000001</v>
      </c>
      <c r="M166" s="51">
        <f t="shared" ref="M166:M179" si="35">F166-B166</f>
        <v>7.6999999999999957</v>
      </c>
      <c r="N166" s="45">
        <f t="shared" si="27"/>
        <v>2761503.7319999998</v>
      </c>
      <c r="O166" s="45">
        <f t="shared" si="28"/>
        <v>460250.62199999997</v>
      </c>
      <c r="P166" s="45">
        <f t="shared" si="29"/>
        <v>975731.31864000019</v>
      </c>
      <c r="Q166" s="45">
        <f t="shared" si="30"/>
        <v>708785.95787999965</v>
      </c>
      <c r="R166" s="45">
        <f t="shared" si="31"/>
        <v>4906271.6305199992</v>
      </c>
      <c r="S166" s="45">
        <f t="shared" si="32"/>
        <v>4906271.6305200001</v>
      </c>
    </row>
    <row r="167" spans="1:19" ht="13" x14ac:dyDescent="0.15">
      <c r="A167" s="7" t="s">
        <v>173</v>
      </c>
      <c r="B167" s="7">
        <v>45.9</v>
      </c>
      <c r="C167" s="60" t="s">
        <v>173</v>
      </c>
      <c r="D167" s="62">
        <v>425958</v>
      </c>
      <c r="E167" s="62">
        <v>559986309</v>
      </c>
      <c r="F167" s="108">
        <v>81.3</v>
      </c>
      <c r="G167" s="109">
        <v>1314.653</v>
      </c>
      <c r="H167" s="103">
        <f t="shared" si="33"/>
        <v>35.4</v>
      </c>
      <c r="I167" s="7" t="s">
        <v>566</v>
      </c>
      <c r="J167" s="7">
        <v>30</v>
      </c>
      <c r="K167" s="7">
        <v>5</v>
      </c>
      <c r="L167" s="7">
        <f t="shared" si="34"/>
        <v>10.899999999999999</v>
      </c>
      <c r="M167" s="51">
        <f t="shared" si="35"/>
        <v>35.4</v>
      </c>
      <c r="N167" s="45">
        <f t="shared" si="27"/>
        <v>1679958.9269999999</v>
      </c>
      <c r="O167" s="45">
        <f t="shared" si="28"/>
        <v>279993.1545</v>
      </c>
      <c r="P167" s="45">
        <f t="shared" si="29"/>
        <v>610385.07681</v>
      </c>
      <c r="Q167" s="45">
        <f t="shared" si="30"/>
        <v>1982351.5338599999</v>
      </c>
      <c r="R167" s="45">
        <f t="shared" si="31"/>
        <v>4552688.6921699997</v>
      </c>
      <c r="S167" s="45">
        <f t="shared" si="32"/>
        <v>4552688.6921699997</v>
      </c>
    </row>
    <row r="168" spans="1:19" ht="13" x14ac:dyDescent="0.15">
      <c r="A168" s="7" t="s">
        <v>174</v>
      </c>
      <c r="B168" s="7">
        <v>46.5</v>
      </c>
      <c r="C168" s="60" t="s">
        <v>174</v>
      </c>
      <c r="D168" s="62">
        <v>447286</v>
      </c>
      <c r="E168" s="62">
        <v>924818524</v>
      </c>
      <c r="F168" s="108">
        <v>66.099999999999994</v>
      </c>
      <c r="G168" s="109">
        <v>2067.6210000000001</v>
      </c>
      <c r="H168" s="103">
        <f t="shared" si="33"/>
        <v>19.599999999999994</v>
      </c>
      <c r="I168" s="7" t="s">
        <v>566</v>
      </c>
      <c r="J168" s="7">
        <v>30</v>
      </c>
      <c r="K168" s="7">
        <v>5</v>
      </c>
      <c r="L168" s="7">
        <f t="shared" si="34"/>
        <v>11.5</v>
      </c>
      <c r="M168" s="51">
        <f t="shared" si="35"/>
        <v>19.599999999999994</v>
      </c>
      <c r="N168" s="45">
        <f t="shared" si="27"/>
        <v>2774455.5720000002</v>
      </c>
      <c r="O168" s="45">
        <f t="shared" si="28"/>
        <v>462409.26199999999</v>
      </c>
      <c r="P168" s="45">
        <f t="shared" si="29"/>
        <v>1063541.3026000001</v>
      </c>
      <c r="Q168" s="45">
        <f t="shared" si="30"/>
        <v>1812644.3070399994</v>
      </c>
      <c r="R168" s="45">
        <f t="shared" si="31"/>
        <v>6113050.4436400002</v>
      </c>
      <c r="S168" s="45">
        <f t="shared" si="32"/>
        <v>6113050.4436399993</v>
      </c>
    </row>
    <row r="169" spans="1:19" ht="13" x14ac:dyDescent="0.15">
      <c r="A169" s="7" t="s">
        <v>175</v>
      </c>
      <c r="B169" s="7">
        <v>45.4</v>
      </c>
      <c r="C169" s="60" t="s">
        <v>175</v>
      </c>
      <c r="D169" s="62">
        <v>363175</v>
      </c>
      <c r="E169" s="62">
        <v>525174019</v>
      </c>
      <c r="F169" s="108">
        <v>102.9</v>
      </c>
      <c r="G169" s="109">
        <v>1446.0650000000001</v>
      </c>
      <c r="H169" s="103">
        <f t="shared" si="33"/>
        <v>57.500000000000007</v>
      </c>
      <c r="I169" s="7" t="s">
        <v>566</v>
      </c>
      <c r="J169" s="7">
        <v>30</v>
      </c>
      <c r="K169" s="7">
        <v>5</v>
      </c>
      <c r="L169" s="7">
        <f t="shared" si="34"/>
        <v>10.399999999999999</v>
      </c>
      <c r="M169" s="51">
        <f t="shared" si="35"/>
        <v>57.500000000000007</v>
      </c>
      <c r="N169" s="45">
        <f t="shared" si="27"/>
        <v>1575522.057</v>
      </c>
      <c r="O169" s="45">
        <f t="shared" si="28"/>
        <v>262587.00949999999</v>
      </c>
      <c r="P169" s="45">
        <f t="shared" si="29"/>
        <v>546180.9797599999</v>
      </c>
      <c r="Q169" s="45">
        <f t="shared" si="30"/>
        <v>3019750.6092500002</v>
      </c>
      <c r="R169" s="45">
        <f t="shared" si="31"/>
        <v>5404040.65551</v>
      </c>
      <c r="S169" s="45">
        <f t="shared" si="32"/>
        <v>5404040.6555100009</v>
      </c>
    </row>
    <row r="170" spans="1:19" ht="13" x14ac:dyDescent="0.15">
      <c r="A170" s="7" t="s">
        <v>176</v>
      </c>
      <c r="B170" s="7">
        <v>45.8</v>
      </c>
      <c r="C170" s="60" t="s">
        <v>176</v>
      </c>
      <c r="D170" s="62">
        <v>532476</v>
      </c>
      <c r="E170" s="62">
        <v>6648773027</v>
      </c>
      <c r="F170" s="108">
        <v>58.2</v>
      </c>
      <c r="G170" s="109">
        <v>12486.529</v>
      </c>
      <c r="H170" s="103">
        <f t="shared" si="33"/>
        <v>12.400000000000006</v>
      </c>
      <c r="I170" s="7" t="s">
        <v>566</v>
      </c>
      <c r="J170" s="7">
        <v>30</v>
      </c>
      <c r="K170" s="7">
        <v>5</v>
      </c>
      <c r="L170" s="7">
        <f t="shared" si="34"/>
        <v>10.799999999999997</v>
      </c>
      <c r="M170" s="51">
        <f t="shared" si="35"/>
        <v>12.400000000000006</v>
      </c>
      <c r="N170" s="45">
        <f t="shared" si="27"/>
        <v>19946319.081</v>
      </c>
      <c r="O170" s="45">
        <f t="shared" si="28"/>
        <v>3324386.5134999999</v>
      </c>
      <c r="P170" s="45">
        <f t="shared" si="29"/>
        <v>7180674.8691599974</v>
      </c>
      <c r="Q170" s="45">
        <f t="shared" si="30"/>
        <v>8244478.553480003</v>
      </c>
      <c r="R170" s="45">
        <f t="shared" si="31"/>
        <v>38695859.017140001</v>
      </c>
      <c r="S170" s="45">
        <f t="shared" si="32"/>
        <v>38695859.017140001</v>
      </c>
    </row>
    <row r="171" spans="1:19" ht="13" x14ac:dyDescent="0.15">
      <c r="A171" s="7" t="s">
        <v>177</v>
      </c>
      <c r="B171" s="7">
        <v>46.7</v>
      </c>
      <c r="C171" s="60" t="s">
        <v>177</v>
      </c>
      <c r="D171" s="62">
        <v>385663</v>
      </c>
      <c r="E171" s="62">
        <v>589953063</v>
      </c>
      <c r="F171" s="108">
        <v>65.400000000000006</v>
      </c>
      <c r="G171" s="109">
        <v>1529.711</v>
      </c>
      <c r="H171" s="103">
        <f t="shared" si="33"/>
        <v>18.700000000000003</v>
      </c>
      <c r="I171" s="7" t="s">
        <v>566</v>
      </c>
      <c r="J171" s="7">
        <v>30</v>
      </c>
      <c r="K171" s="7">
        <v>5</v>
      </c>
      <c r="L171" s="7">
        <f t="shared" si="34"/>
        <v>11.700000000000003</v>
      </c>
      <c r="M171" s="51">
        <f t="shared" si="35"/>
        <v>18.700000000000003</v>
      </c>
      <c r="N171" s="45">
        <f t="shared" si="27"/>
        <v>1769859.189</v>
      </c>
      <c r="O171" s="45">
        <f t="shared" si="28"/>
        <v>294976.53149999998</v>
      </c>
      <c r="P171" s="45">
        <f t="shared" si="29"/>
        <v>690245.08371000015</v>
      </c>
      <c r="Q171" s="45">
        <f t="shared" si="30"/>
        <v>1103212.2278100003</v>
      </c>
      <c r="R171" s="45">
        <f t="shared" si="31"/>
        <v>3858293.0320200007</v>
      </c>
      <c r="S171" s="45">
        <f t="shared" si="32"/>
        <v>3858293.0320200003</v>
      </c>
    </row>
    <row r="172" spans="1:19" ht="13" x14ac:dyDescent="0.15">
      <c r="A172" s="7" t="s">
        <v>178</v>
      </c>
      <c r="B172" s="7">
        <v>46.7</v>
      </c>
      <c r="C172" s="60" t="s">
        <v>178</v>
      </c>
      <c r="D172" s="62">
        <v>341274</v>
      </c>
      <c r="E172" s="62">
        <v>777276061</v>
      </c>
      <c r="F172" s="108">
        <v>47.3</v>
      </c>
      <c r="G172" s="109">
        <v>2277.5729999999999</v>
      </c>
      <c r="H172" s="103">
        <f t="shared" si="33"/>
        <v>0.59999999999999432</v>
      </c>
      <c r="I172" s="7" t="s">
        <v>566</v>
      </c>
      <c r="J172" s="7">
        <v>30</v>
      </c>
      <c r="K172" s="7">
        <v>5</v>
      </c>
      <c r="L172" s="7">
        <f t="shared" si="34"/>
        <v>11.700000000000003</v>
      </c>
      <c r="M172" s="51">
        <f t="shared" si="35"/>
        <v>0.59999999999999432</v>
      </c>
      <c r="N172" s="45">
        <f t="shared" si="27"/>
        <v>2331828.1830000002</v>
      </c>
      <c r="O172" s="45">
        <f t="shared" si="28"/>
        <v>388638.03049999999</v>
      </c>
      <c r="P172" s="45">
        <f t="shared" si="29"/>
        <v>909412.99137000029</v>
      </c>
      <c r="Q172" s="45">
        <f t="shared" si="30"/>
        <v>46636.563659999556</v>
      </c>
      <c r="R172" s="45">
        <f t="shared" si="31"/>
        <v>3676515.76853</v>
      </c>
      <c r="S172" s="45">
        <f t="shared" si="32"/>
        <v>3676515.7685299995</v>
      </c>
    </row>
    <row r="173" spans="1:19" ht="13" x14ac:dyDescent="0.15">
      <c r="A173" s="7" t="s">
        <v>179</v>
      </c>
      <c r="B173" s="7">
        <v>46.1</v>
      </c>
      <c r="C173" s="60" t="s">
        <v>179</v>
      </c>
      <c r="D173" s="62">
        <v>346868</v>
      </c>
      <c r="E173" s="62">
        <v>671861295</v>
      </c>
      <c r="F173" s="108">
        <v>57.1</v>
      </c>
      <c r="G173" s="109">
        <v>1936.9359999999999</v>
      </c>
      <c r="H173" s="103">
        <f t="shared" si="33"/>
        <v>11</v>
      </c>
      <c r="I173" s="7" t="s">
        <v>566</v>
      </c>
      <c r="J173" s="7">
        <v>30</v>
      </c>
      <c r="K173" s="7">
        <v>5</v>
      </c>
      <c r="L173" s="7">
        <f t="shared" si="34"/>
        <v>11.100000000000001</v>
      </c>
      <c r="M173" s="51">
        <f t="shared" si="35"/>
        <v>11</v>
      </c>
      <c r="N173" s="45">
        <f t="shared" si="27"/>
        <v>2015583.885</v>
      </c>
      <c r="O173" s="45">
        <f t="shared" si="28"/>
        <v>335930.64750000002</v>
      </c>
      <c r="P173" s="45">
        <f t="shared" si="29"/>
        <v>745766.03745000006</v>
      </c>
      <c r="Q173" s="45">
        <f t="shared" si="30"/>
        <v>739047.42449999996</v>
      </c>
      <c r="R173" s="45">
        <f t="shared" si="31"/>
        <v>3836327.9944500001</v>
      </c>
      <c r="S173" s="45">
        <f t="shared" si="32"/>
        <v>3836327.9944500001</v>
      </c>
    </row>
    <row r="174" spans="1:19" ht="13" x14ac:dyDescent="0.15">
      <c r="A174" s="7" t="s">
        <v>195</v>
      </c>
      <c r="B174" s="7">
        <v>46.4</v>
      </c>
      <c r="C174" s="60" t="s">
        <v>195</v>
      </c>
      <c r="D174" s="62">
        <v>307367</v>
      </c>
      <c r="E174" s="62">
        <v>31894502</v>
      </c>
      <c r="F174" s="108">
        <v>106.2</v>
      </c>
      <c r="G174" s="109">
        <v>103.767</v>
      </c>
      <c r="H174" s="103">
        <f t="shared" si="33"/>
        <v>59.800000000000004</v>
      </c>
      <c r="I174" s="7" t="s">
        <v>566</v>
      </c>
      <c r="J174" s="7">
        <v>30</v>
      </c>
      <c r="K174" s="7">
        <v>5</v>
      </c>
      <c r="L174" s="7">
        <f t="shared" si="34"/>
        <v>11.399999999999999</v>
      </c>
      <c r="M174" s="51">
        <f t="shared" si="35"/>
        <v>59.800000000000004</v>
      </c>
      <c r="N174" s="45">
        <f t="shared" si="27"/>
        <v>95683.505999999994</v>
      </c>
      <c r="O174" s="45">
        <f t="shared" si="28"/>
        <v>15947.251</v>
      </c>
      <c r="P174" s="45">
        <f t="shared" si="29"/>
        <v>36359.732279999997</v>
      </c>
      <c r="Q174" s="45">
        <f t="shared" si="30"/>
        <v>190729.12196000002</v>
      </c>
      <c r="R174" s="45">
        <f t="shared" si="31"/>
        <v>338719.61124</v>
      </c>
      <c r="S174" s="45">
        <f t="shared" si="32"/>
        <v>338719.61124</v>
      </c>
    </row>
    <row r="175" spans="1:19" ht="13" x14ac:dyDescent="0.15">
      <c r="A175" s="7" t="s">
        <v>180</v>
      </c>
      <c r="B175" s="7">
        <v>47.1</v>
      </c>
      <c r="C175" s="60" t="s">
        <v>180</v>
      </c>
      <c r="D175" s="62">
        <v>190291</v>
      </c>
      <c r="E175" s="62">
        <v>754326838</v>
      </c>
      <c r="F175" s="108">
        <v>54.5</v>
      </c>
      <c r="G175" s="109">
        <v>3964.0650000000001</v>
      </c>
      <c r="H175" s="103">
        <f t="shared" si="33"/>
        <v>7.3999999999999986</v>
      </c>
      <c r="I175" s="7" t="s">
        <v>566</v>
      </c>
      <c r="J175" s="7">
        <v>30</v>
      </c>
      <c r="K175" s="7">
        <v>5</v>
      </c>
      <c r="L175" s="7">
        <f t="shared" si="34"/>
        <v>12.100000000000001</v>
      </c>
      <c r="M175" s="51">
        <f t="shared" si="35"/>
        <v>7.3999999999999986</v>
      </c>
      <c r="N175" s="45">
        <f t="shared" si="27"/>
        <v>2262980.514</v>
      </c>
      <c r="O175" s="45">
        <f t="shared" si="28"/>
        <v>377163.41899999999</v>
      </c>
      <c r="P175" s="45">
        <f t="shared" si="29"/>
        <v>912735.47398000013</v>
      </c>
      <c r="Q175" s="45">
        <f t="shared" si="30"/>
        <v>558201.86011999985</v>
      </c>
      <c r="R175" s="45">
        <f t="shared" si="31"/>
        <v>4111081.2671000003</v>
      </c>
      <c r="S175" s="45">
        <f t="shared" si="32"/>
        <v>4111081.2670999998</v>
      </c>
    </row>
    <row r="176" spans="1:19" ht="13" x14ac:dyDescent="0.15">
      <c r="A176" s="7" t="s">
        <v>181</v>
      </c>
      <c r="B176" s="7">
        <v>46.2</v>
      </c>
      <c r="C176" s="60" t="s">
        <v>181</v>
      </c>
      <c r="D176" s="62">
        <v>239931</v>
      </c>
      <c r="E176" s="62">
        <v>162970452</v>
      </c>
      <c r="F176" s="108">
        <v>58.4</v>
      </c>
      <c r="G176" s="109">
        <v>679.24</v>
      </c>
      <c r="H176" s="103">
        <f t="shared" si="33"/>
        <v>12.199999999999996</v>
      </c>
      <c r="I176" s="7" t="s">
        <v>566</v>
      </c>
      <c r="J176" s="7">
        <v>30</v>
      </c>
      <c r="K176" s="7">
        <v>5</v>
      </c>
      <c r="L176" s="7">
        <f t="shared" si="34"/>
        <v>11.200000000000003</v>
      </c>
      <c r="M176" s="51">
        <f t="shared" si="35"/>
        <v>12.199999999999996</v>
      </c>
      <c r="N176" s="45">
        <f t="shared" si="27"/>
        <v>488911.35600000003</v>
      </c>
      <c r="O176" s="45">
        <f t="shared" si="28"/>
        <v>81485.225999999995</v>
      </c>
      <c r="P176" s="45">
        <f t="shared" si="29"/>
        <v>182526.90624000007</v>
      </c>
      <c r="Q176" s="45">
        <f t="shared" si="30"/>
        <v>198823.95143999995</v>
      </c>
      <c r="R176" s="45">
        <f t="shared" si="31"/>
        <v>951747.43968000007</v>
      </c>
      <c r="S176" s="45">
        <f t="shared" si="32"/>
        <v>951747.43967999995</v>
      </c>
    </row>
    <row r="177" spans="1:19" ht="13" x14ac:dyDescent="0.15">
      <c r="A177" s="7" t="s">
        <v>182</v>
      </c>
      <c r="B177" s="7">
        <v>45.3</v>
      </c>
      <c r="C177" s="60" t="s">
        <v>182</v>
      </c>
      <c r="D177" s="62">
        <v>202048</v>
      </c>
      <c r="E177" s="62">
        <v>165777825</v>
      </c>
      <c r="F177" s="108">
        <v>100.1</v>
      </c>
      <c r="G177" s="109">
        <v>820.48599999999999</v>
      </c>
      <c r="H177" s="103">
        <f t="shared" si="33"/>
        <v>54.8</v>
      </c>
      <c r="I177" s="7" t="s">
        <v>566</v>
      </c>
      <c r="J177" s="7">
        <v>30</v>
      </c>
      <c r="K177" s="7">
        <v>5</v>
      </c>
      <c r="L177" s="7">
        <f t="shared" si="34"/>
        <v>10.299999999999997</v>
      </c>
      <c r="M177" s="51">
        <f t="shared" si="35"/>
        <v>54.8</v>
      </c>
      <c r="N177" s="45">
        <f t="shared" si="27"/>
        <v>497333.47499999998</v>
      </c>
      <c r="O177" s="45">
        <f t="shared" si="28"/>
        <v>82888.912500000006</v>
      </c>
      <c r="P177" s="45">
        <f t="shared" si="29"/>
        <v>170751.15974999996</v>
      </c>
      <c r="Q177" s="45">
        <f t="shared" si="30"/>
        <v>908462.48100000003</v>
      </c>
      <c r="R177" s="45">
        <f t="shared" si="31"/>
        <v>1659436.02825</v>
      </c>
      <c r="S177" s="45">
        <f t="shared" si="32"/>
        <v>1659436.02825</v>
      </c>
    </row>
    <row r="178" spans="1:19" ht="13" x14ac:dyDescent="0.15">
      <c r="A178" s="7" t="s">
        <v>183</v>
      </c>
      <c r="B178" s="7">
        <v>47.7</v>
      </c>
      <c r="C178" s="60" t="s">
        <v>183</v>
      </c>
      <c r="D178" s="62">
        <v>203107</v>
      </c>
      <c r="E178" s="62">
        <v>231609765</v>
      </c>
      <c r="F178" s="108">
        <v>48.4</v>
      </c>
      <c r="G178" s="109">
        <v>1140.3330000000001</v>
      </c>
      <c r="H178" s="103">
        <f t="shared" si="33"/>
        <v>0.69999999999999574</v>
      </c>
      <c r="I178" s="7" t="s">
        <v>566</v>
      </c>
      <c r="J178" s="7">
        <v>30</v>
      </c>
      <c r="K178" s="7">
        <v>5</v>
      </c>
      <c r="L178" s="7">
        <f t="shared" si="34"/>
        <v>12.700000000000003</v>
      </c>
      <c r="M178" s="51">
        <f t="shared" si="35"/>
        <v>0.69999999999999574</v>
      </c>
      <c r="N178" s="45">
        <f t="shared" si="27"/>
        <v>694829.29500000004</v>
      </c>
      <c r="O178" s="45">
        <f t="shared" si="28"/>
        <v>115804.88250000001</v>
      </c>
      <c r="P178" s="45">
        <f t="shared" si="29"/>
        <v>294144.40155000007</v>
      </c>
      <c r="Q178" s="45">
        <f t="shared" si="30"/>
        <v>16212.683549999902</v>
      </c>
      <c r="R178" s="45">
        <f t="shared" si="31"/>
        <v>1120991.2626</v>
      </c>
      <c r="S178" s="45">
        <f t="shared" si="32"/>
        <v>1120991.2626</v>
      </c>
    </row>
    <row r="179" spans="1:19" ht="13" x14ac:dyDescent="0.15">
      <c r="A179" s="7" t="s">
        <v>184</v>
      </c>
      <c r="B179" s="7">
        <v>45.6</v>
      </c>
      <c r="C179" s="60" t="s">
        <v>184</v>
      </c>
      <c r="D179" s="62">
        <v>659005</v>
      </c>
      <c r="E179" s="62">
        <v>2414904412</v>
      </c>
      <c r="F179" s="108">
        <v>61.8</v>
      </c>
      <c r="G179" s="109">
        <v>3664.47</v>
      </c>
      <c r="H179" s="103">
        <f t="shared" si="33"/>
        <v>16.199999999999996</v>
      </c>
      <c r="I179" s="7" t="s">
        <v>566</v>
      </c>
      <c r="J179" s="7">
        <v>30</v>
      </c>
      <c r="K179" s="7">
        <v>5</v>
      </c>
      <c r="L179" s="7">
        <f t="shared" si="34"/>
        <v>10.600000000000001</v>
      </c>
      <c r="M179" s="51">
        <f t="shared" si="35"/>
        <v>16.199999999999996</v>
      </c>
      <c r="N179" s="45">
        <f t="shared" si="27"/>
        <v>7244713.2359999996</v>
      </c>
      <c r="O179" s="45">
        <f t="shared" si="28"/>
        <v>1207452.206</v>
      </c>
      <c r="P179" s="45">
        <f t="shared" si="29"/>
        <v>2559798.6767200003</v>
      </c>
      <c r="Q179" s="45">
        <f t="shared" si="30"/>
        <v>3912145.1474399986</v>
      </c>
      <c r="R179" s="45">
        <f t="shared" si="31"/>
        <v>14924109.26616</v>
      </c>
      <c r="S179" s="45">
        <f t="shared" si="32"/>
        <v>14924109.26616</v>
      </c>
    </row>
    <row r="180" spans="1:19" ht="13" x14ac:dyDescent="0.15">
      <c r="A180" s="7" t="s">
        <v>185</v>
      </c>
      <c r="C180" s="60" t="s">
        <v>576</v>
      </c>
      <c r="D180" s="62">
        <v>64016938</v>
      </c>
      <c r="E180" s="62">
        <f>SUM(E6:E179)</f>
        <v>285242533257</v>
      </c>
      <c r="F180" s="108">
        <f>S180*10000/E180</f>
        <v>70.254385965404836</v>
      </c>
      <c r="G180" s="109">
        <v>596857.61199999996</v>
      </c>
      <c r="I180" s="7" t="s">
        <v>566</v>
      </c>
      <c r="J180" s="7">
        <v>30</v>
      </c>
      <c r="K180" s="7">
        <v>5</v>
      </c>
      <c r="L180" s="95">
        <f>P180*10000/E180</f>
        <v>11.036557602559597</v>
      </c>
      <c r="M180" s="103">
        <f>Q180*10000/E180</f>
        <v>24.217828362845239</v>
      </c>
      <c r="N180" s="45">
        <f>SUM(N6:N179)</f>
        <v>855727599.77099979</v>
      </c>
      <c r="O180" s="45">
        <f t="shared" ref="O180:S180" si="36">SUM(O6:O179)</f>
        <v>142621266.62850004</v>
      </c>
      <c r="P180" s="45">
        <f t="shared" si="36"/>
        <v>314809564.89909017</v>
      </c>
      <c r="Q180" s="45">
        <f t="shared" si="36"/>
        <v>690795471.22012007</v>
      </c>
      <c r="R180" s="45">
        <f t="shared" si="36"/>
        <v>2003953902.5187101</v>
      </c>
      <c r="S180" s="45">
        <f t="shared" si="36"/>
        <v>2003953902.5187101</v>
      </c>
    </row>
    <row r="182" spans="1:19" x14ac:dyDescent="0.15">
      <c r="N182" s="45">
        <f>N180/G180</f>
        <v>1433.7215150922793</v>
      </c>
      <c r="O182" s="45">
        <f>O180/G180</f>
        <v>238.95358584871337</v>
      </c>
      <c r="P182" s="45">
        <f>P180/G180</f>
        <v>527.4450029114987</v>
      </c>
      <c r="Q182" s="45">
        <f>Q180/G180</f>
        <v>1157.3873857541087</v>
      </c>
      <c r="R182" s="45">
        <f>R180/G180</f>
        <v>3357.5074896066003</v>
      </c>
      <c r="S182" s="45"/>
    </row>
    <row r="184" spans="1:19" x14ac:dyDescent="0.15">
      <c r="L184" s="51"/>
    </row>
  </sheetData>
  <autoFilter ref="A5:G180" xr:uid="{30319DAD-0935-D443-9BA0-A8FBBFAD189F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2120E-DE00-384A-BA64-31A51A6F38F4}">
  <dimension ref="A1:S181"/>
  <sheetViews>
    <sheetView zoomScale="75" workbookViewId="0">
      <pane xSplit="1" ySplit="5" topLeftCell="B152" activePane="bottomRight" state="frozen"/>
      <selection activeCell="F68" sqref="F68"/>
      <selection pane="topRight" activeCell="F68" sqref="F68"/>
      <selection pane="bottomLeft" activeCell="F68" sqref="F68"/>
      <selection pane="bottomRight" activeCell="F68" sqref="F68"/>
    </sheetView>
  </sheetViews>
  <sheetFormatPr baseColWidth="10" defaultRowHeight="12" x14ac:dyDescent="0.15"/>
  <cols>
    <col min="1" max="1" width="25.6640625" style="72" customWidth="1"/>
    <col min="2" max="2" width="6.83203125" style="72" customWidth="1"/>
    <col min="3" max="3" width="22.33203125" style="72" customWidth="1"/>
    <col min="4" max="4" width="10.33203125" style="72" customWidth="1"/>
    <col min="5" max="5" width="21" style="72" customWidth="1"/>
    <col min="6" max="6" width="8.5" style="72" customWidth="1"/>
    <col min="7" max="7" width="10.33203125" style="72" customWidth="1"/>
    <col min="8" max="13" width="10.83203125" style="7"/>
    <col min="14" max="19" width="15.33203125" style="7" customWidth="1"/>
    <col min="20" max="16384" width="10.83203125" style="7"/>
  </cols>
  <sheetData>
    <row r="1" spans="1:19" ht="13" x14ac:dyDescent="0.15">
      <c r="A1" s="104" t="s">
        <v>196</v>
      </c>
      <c r="B1" s="104"/>
      <c r="C1" s="104" t="s">
        <v>204</v>
      </c>
      <c r="D1" s="104"/>
      <c r="E1" s="104"/>
      <c r="F1" s="104"/>
      <c r="G1" s="104"/>
    </row>
    <row r="2" spans="1:19" ht="13" x14ac:dyDescent="0.15">
      <c r="A2" s="71" t="s">
        <v>197</v>
      </c>
      <c r="B2" s="70"/>
      <c r="C2" s="71" t="s">
        <v>197</v>
      </c>
      <c r="D2" s="70"/>
      <c r="E2" s="70"/>
      <c r="F2" s="70"/>
      <c r="G2" s="70"/>
    </row>
    <row r="3" spans="1:19" ht="26" x14ac:dyDescent="0.15">
      <c r="A3" s="71" t="s">
        <v>198</v>
      </c>
      <c r="B3" s="70"/>
      <c r="C3" s="71" t="s">
        <v>198</v>
      </c>
      <c r="D3" s="70"/>
      <c r="E3" s="70"/>
      <c r="F3" s="70"/>
      <c r="G3" s="70"/>
    </row>
    <row r="4" spans="1:19" x14ac:dyDescent="0.15">
      <c r="B4" s="70"/>
      <c r="C4" s="105"/>
      <c r="D4" s="59"/>
      <c r="E4" s="59"/>
      <c r="F4" s="59"/>
      <c r="G4" s="59"/>
    </row>
    <row r="5" spans="1:19" ht="91" x14ac:dyDescent="0.15">
      <c r="A5" s="55" t="s">
        <v>13</v>
      </c>
      <c r="B5" s="56" t="s">
        <v>669</v>
      </c>
      <c r="C5" s="57" t="s">
        <v>13</v>
      </c>
      <c r="D5" s="58" t="s">
        <v>189</v>
      </c>
      <c r="E5" s="58" t="s">
        <v>8</v>
      </c>
      <c r="F5" s="58" t="s">
        <v>190</v>
      </c>
      <c r="G5" s="58" t="s">
        <v>7</v>
      </c>
      <c r="H5" s="59" t="s">
        <v>574</v>
      </c>
      <c r="I5" s="59" t="s">
        <v>575</v>
      </c>
      <c r="J5" s="59" t="s">
        <v>560</v>
      </c>
      <c r="K5" s="59" t="s">
        <v>561</v>
      </c>
      <c r="L5" s="59" t="s">
        <v>563</v>
      </c>
      <c r="M5" s="59" t="s">
        <v>562</v>
      </c>
      <c r="N5" s="59" t="s">
        <v>567</v>
      </c>
      <c r="O5" s="59" t="s">
        <v>568</v>
      </c>
      <c r="P5" s="59" t="s">
        <v>569</v>
      </c>
      <c r="Q5" s="59" t="s">
        <v>570</v>
      </c>
      <c r="R5" s="59" t="s">
        <v>571</v>
      </c>
      <c r="S5" s="59" t="s">
        <v>572</v>
      </c>
    </row>
    <row r="6" spans="1:19" ht="13" x14ac:dyDescent="0.15">
      <c r="A6" s="60" t="s">
        <v>14</v>
      </c>
      <c r="B6" s="61">
        <v>46.6</v>
      </c>
      <c r="C6" s="60" t="s">
        <v>14</v>
      </c>
      <c r="D6" s="62">
        <v>309063</v>
      </c>
      <c r="E6" s="62">
        <v>743873933</v>
      </c>
      <c r="F6" s="61">
        <v>64.7</v>
      </c>
      <c r="G6" s="63">
        <v>2406.8679999999999</v>
      </c>
      <c r="H6" s="7">
        <f t="shared" ref="H6:H37" si="0">F6-B6</f>
        <v>18.100000000000001</v>
      </c>
      <c r="I6" s="7" t="s">
        <v>566</v>
      </c>
      <c r="J6" s="7">
        <v>30</v>
      </c>
      <c r="K6" s="7">
        <v>5</v>
      </c>
      <c r="L6" s="7">
        <f t="shared" ref="L6:L37" si="1">B6-J6-K6</f>
        <v>11.600000000000001</v>
      </c>
      <c r="M6" s="7">
        <f t="shared" ref="M6:M37" si="2">F6-B6</f>
        <v>18.100000000000001</v>
      </c>
      <c r="N6" s="45">
        <f>E6*J6/10000</f>
        <v>2231621.7990000001</v>
      </c>
      <c r="O6" s="45">
        <f>E6*K6/10000</f>
        <v>371936.96649999998</v>
      </c>
      <c r="P6" s="45">
        <f>E6*L6/10000</f>
        <v>862893.76228000014</v>
      </c>
      <c r="Q6" s="45">
        <f>E6*M6/10000</f>
        <v>1346411.8187300002</v>
      </c>
      <c r="R6" s="45">
        <f>SUM(N6:Q6)</f>
        <v>4812864.3465100005</v>
      </c>
      <c r="S6" s="45">
        <f>E6*F6/10000</f>
        <v>4812864.3465099996</v>
      </c>
    </row>
    <row r="7" spans="1:19" ht="13" x14ac:dyDescent="0.15">
      <c r="A7" s="60" t="s">
        <v>15</v>
      </c>
      <c r="B7" s="61">
        <v>46.5</v>
      </c>
      <c r="C7" s="60" t="s">
        <v>15</v>
      </c>
      <c r="D7" s="62">
        <v>338498</v>
      </c>
      <c r="E7" s="62">
        <v>918978739</v>
      </c>
      <c r="F7" s="61">
        <v>57.1</v>
      </c>
      <c r="G7" s="63">
        <v>2714.8719999999998</v>
      </c>
      <c r="H7" s="7">
        <f t="shared" si="0"/>
        <v>10.600000000000001</v>
      </c>
      <c r="I7" s="7" t="s">
        <v>566</v>
      </c>
      <c r="J7" s="7">
        <v>30</v>
      </c>
      <c r="K7" s="7">
        <v>5</v>
      </c>
      <c r="L7" s="7">
        <f t="shared" si="1"/>
        <v>11.5</v>
      </c>
      <c r="M7" s="7">
        <f t="shared" si="2"/>
        <v>10.600000000000001</v>
      </c>
      <c r="N7" s="45">
        <f t="shared" ref="N7:N70" si="3">E7*J7/10000</f>
        <v>2756936.2170000002</v>
      </c>
      <c r="O7" s="45">
        <f t="shared" ref="O7:O70" si="4">E7*K7/10000</f>
        <v>459489.36949999997</v>
      </c>
      <c r="P7" s="45">
        <f t="shared" ref="P7:P70" si="5">E7*L7/10000</f>
        <v>1056825.5498500001</v>
      </c>
      <c r="Q7" s="45">
        <f t="shared" ref="Q7:Q70" si="6">E7*M7/10000</f>
        <v>974117.46334000013</v>
      </c>
      <c r="R7" s="45">
        <f t="shared" ref="R7:R70" si="7">SUM(N7:Q7)</f>
        <v>5247368.5996900005</v>
      </c>
      <c r="S7" s="45">
        <f t="shared" ref="S7:S70" si="8">E7*F7/10000</f>
        <v>5247368.5996900005</v>
      </c>
    </row>
    <row r="8" spans="1:19" ht="13" x14ac:dyDescent="0.15">
      <c r="A8" s="60" t="s">
        <v>16</v>
      </c>
      <c r="B8" s="61">
        <v>40.4</v>
      </c>
      <c r="C8" s="60" t="s">
        <v>16</v>
      </c>
      <c r="D8" s="62">
        <v>1307743</v>
      </c>
      <c r="E8" s="62">
        <v>455858140</v>
      </c>
      <c r="F8" s="61">
        <v>111.2</v>
      </c>
      <c r="G8" s="61">
        <v>348.584</v>
      </c>
      <c r="H8" s="7">
        <f t="shared" si="0"/>
        <v>70.800000000000011</v>
      </c>
      <c r="I8" s="7" t="s">
        <v>566</v>
      </c>
      <c r="J8" s="7">
        <v>30</v>
      </c>
      <c r="K8" s="7">
        <v>5</v>
      </c>
      <c r="L8" s="7">
        <f t="shared" si="1"/>
        <v>5.3999999999999986</v>
      </c>
      <c r="M8" s="7">
        <f t="shared" si="2"/>
        <v>70.800000000000011</v>
      </c>
      <c r="N8" s="45">
        <f t="shared" si="3"/>
        <v>1367574.42</v>
      </c>
      <c r="O8" s="45">
        <f t="shared" si="4"/>
        <v>227929.07</v>
      </c>
      <c r="P8" s="45">
        <f t="shared" si="5"/>
        <v>246163.39559999996</v>
      </c>
      <c r="Q8" s="45">
        <f t="shared" si="6"/>
        <v>3227475.6312000002</v>
      </c>
      <c r="R8" s="45">
        <f t="shared" si="7"/>
        <v>5069142.5168000003</v>
      </c>
      <c r="S8" s="45">
        <f t="shared" si="8"/>
        <v>5069142.5168000003</v>
      </c>
    </row>
    <row r="9" spans="1:19" ht="13" x14ac:dyDescent="0.15">
      <c r="A9" s="60" t="s">
        <v>17</v>
      </c>
      <c r="B9" s="61">
        <v>45.5</v>
      </c>
      <c r="C9" s="60" t="s">
        <v>17</v>
      </c>
      <c r="D9" s="62">
        <v>489731</v>
      </c>
      <c r="E9" s="62">
        <v>1660472809</v>
      </c>
      <c r="F9" s="61">
        <v>63.8</v>
      </c>
      <c r="G9" s="63">
        <v>3390.5810000000001</v>
      </c>
      <c r="H9" s="7">
        <f t="shared" si="0"/>
        <v>18.299999999999997</v>
      </c>
      <c r="I9" s="7" t="s">
        <v>566</v>
      </c>
      <c r="J9" s="7">
        <v>30</v>
      </c>
      <c r="K9" s="7">
        <v>5</v>
      </c>
      <c r="L9" s="7">
        <f t="shared" si="1"/>
        <v>10.5</v>
      </c>
      <c r="M9" s="7">
        <f t="shared" si="2"/>
        <v>18.299999999999997</v>
      </c>
      <c r="N9" s="45">
        <f t="shared" si="3"/>
        <v>4981418.4270000001</v>
      </c>
      <c r="O9" s="45">
        <f t="shared" si="4"/>
        <v>830236.40449999995</v>
      </c>
      <c r="P9" s="45">
        <f t="shared" si="5"/>
        <v>1743496.44945</v>
      </c>
      <c r="Q9" s="45">
        <f t="shared" si="6"/>
        <v>3038665.2404699996</v>
      </c>
      <c r="R9" s="45">
        <f t="shared" si="7"/>
        <v>10593816.52142</v>
      </c>
      <c r="S9" s="45">
        <f t="shared" si="8"/>
        <v>10593816.52142</v>
      </c>
    </row>
    <row r="10" spans="1:19" ht="13" x14ac:dyDescent="0.15">
      <c r="A10" s="60" t="s">
        <v>18</v>
      </c>
      <c r="B10" s="61">
        <v>45.8</v>
      </c>
      <c r="C10" s="60" t="s">
        <v>18</v>
      </c>
      <c r="D10" s="62">
        <v>359776</v>
      </c>
      <c r="E10" s="62">
        <v>1011724229</v>
      </c>
      <c r="F10" s="61">
        <v>79.099999999999994</v>
      </c>
      <c r="G10" s="63">
        <v>2812.0940000000001</v>
      </c>
      <c r="H10" s="7">
        <f t="shared" si="0"/>
        <v>33.299999999999997</v>
      </c>
      <c r="I10" s="7" t="s">
        <v>566</v>
      </c>
      <c r="J10" s="7">
        <v>30</v>
      </c>
      <c r="K10" s="7">
        <v>5</v>
      </c>
      <c r="L10" s="7">
        <f t="shared" si="1"/>
        <v>10.799999999999997</v>
      </c>
      <c r="M10" s="7">
        <f t="shared" si="2"/>
        <v>33.299999999999997</v>
      </c>
      <c r="N10" s="45">
        <f t="shared" si="3"/>
        <v>3035172.6869999999</v>
      </c>
      <c r="O10" s="45">
        <f t="shared" si="4"/>
        <v>505862.11450000003</v>
      </c>
      <c r="P10" s="45">
        <f t="shared" si="5"/>
        <v>1092662.1673199998</v>
      </c>
      <c r="Q10" s="45">
        <f t="shared" si="6"/>
        <v>3369041.6825699997</v>
      </c>
      <c r="R10" s="45">
        <f t="shared" si="7"/>
        <v>8002738.6513899993</v>
      </c>
      <c r="S10" s="45">
        <f t="shared" si="8"/>
        <v>8002738.6513899993</v>
      </c>
    </row>
    <row r="11" spans="1:19" ht="13" x14ac:dyDescent="0.15">
      <c r="A11" s="60" t="s">
        <v>19</v>
      </c>
      <c r="B11" s="61">
        <v>45.6</v>
      </c>
      <c r="C11" s="60" t="s">
        <v>19</v>
      </c>
      <c r="D11" s="62">
        <v>224079</v>
      </c>
      <c r="E11" s="62">
        <v>55353572</v>
      </c>
      <c r="F11" s="61">
        <v>90.9</v>
      </c>
      <c r="G11" s="61">
        <v>247.02699999999999</v>
      </c>
      <c r="H11" s="7">
        <f t="shared" si="0"/>
        <v>45.300000000000004</v>
      </c>
      <c r="I11" s="7" t="s">
        <v>566</v>
      </c>
      <c r="J11" s="7">
        <v>30</v>
      </c>
      <c r="K11" s="7">
        <v>5</v>
      </c>
      <c r="L11" s="7">
        <f t="shared" si="1"/>
        <v>10.600000000000001</v>
      </c>
      <c r="M11" s="7">
        <f t="shared" si="2"/>
        <v>45.300000000000004</v>
      </c>
      <c r="N11" s="45">
        <f t="shared" si="3"/>
        <v>166060.71599999999</v>
      </c>
      <c r="O11" s="45">
        <f t="shared" si="4"/>
        <v>27676.786</v>
      </c>
      <c r="P11" s="45">
        <f t="shared" si="5"/>
        <v>58674.786320000007</v>
      </c>
      <c r="Q11" s="45">
        <f t="shared" si="6"/>
        <v>250751.68116000004</v>
      </c>
      <c r="R11" s="45">
        <f t="shared" si="7"/>
        <v>503163.96948000003</v>
      </c>
      <c r="S11" s="45">
        <f t="shared" si="8"/>
        <v>503163.96948000003</v>
      </c>
    </row>
    <row r="12" spans="1:19" ht="13" x14ac:dyDescent="0.15">
      <c r="A12" s="60" t="s">
        <v>20</v>
      </c>
      <c r="B12" s="61">
        <v>46.2</v>
      </c>
      <c r="C12" s="60" t="s">
        <v>20</v>
      </c>
      <c r="D12" s="62">
        <v>537747</v>
      </c>
      <c r="E12" s="62">
        <v>634778425</v>
      </c>
      <c r="F12" s="61">
        <v>72.599999999999994</v>
      </c>
      <c r="G12" s="63">
        <v>1180.44</v>
      </c>
      <c r="H12" s="7">
        <f t="shared" si="0"/>
        <v>26.399999999999991</v>
      </c>
      <c r="I12" s="7" t="s">
        <v>566</v>
      </c>
      <c r="J12" s="7">
        <v>30</v>
      </c>
      <c r="K12" s="7">
        <v>5</v>
      </c>
      <c r="L12" s="7">
        <f t="shared" si="1"/>
        <v>11.200000000000003</v>
      </c>
      <c r="M12" s="7">
        <f t="shared" si="2"/>
        <v>26.399999999999991</v>
      </c>
      <c r="N12" s="45">
        <f t="shared" si="3"/>
        <v>1904335.2749999999</v>
      </c>
      <c r="O12" s="45">
        <f t="shared" si="4"/>
        <v>317389.21250000002</v>
      </c>
      <c r="P12" s="45">
        <f t="shared" si="5"/>
        <v>710951.83600000024</v>
      </c>
      <c r="Q12" s="45">
        <f t="shared" si="6"/>
        <v>1675815.0419999994</v>
      </c>
      <c r="R12" s="45">
        <f t="shared" si="7"/>
        <v>4608491.3654999994</v>
      </c>
      <c r="S12" s="45">
        <f t="shared" si="8"/>
        <v>4608491.3655000003</v>
      </c>
    </row>
    <row r="13" spans="1:19" ht="13" x14ac:dyDescent="0.15">
      <c r="A13" s="60" t="s">
        <v>21</v>
      </c>
      <c r="B13" s="61">
        <v>45.2</v>
      </c>
      <c r="C13" s="60" t="s">
        <v>21</v>
      </c>
      <c r="D13" s="62">
        <v>167722</v>
      </c>
      <c r="E13" s="62">
        <v>101169991</v>
      </c>
      <c r="F13" s="61">
        <v>76.599999999999994</v>
      </c>
      <c r="G13" s="61">
        <v>603.20100000000002</v>
      </c>
      <c r="H13" s="7">
        <f t="shared" si="0"/>
        <v>31.399999999999991</v>
      </c>
      <c r="I13" s="7" t="s">
        <v>566</v>
      </c>
      <c r="J13" s="7">
        <v>30</v>
      </c>
      <c r="K13" s="7">
        <v>5</v>
      </c>
      <c r="L13" s="7">
        <f t="shared" si="1"/>
        <v>10.200000000000003</v>
      </c>
      <c r="M13" s="7">
        <f t="shared" si="2"/>
        <v>31.399999999999991</v>
      </c>
      <c r="N13" s="45">
        <f t="shared" si="3"/>
        <v>303509.973</v>
      </c>
      <c r="O13" s="45">
        <f t="shared" si="4"/>
        <v>50584.995499999997</v>
      </c>
      <c r="P13" s="45">
        <f t="shared" si="5"/>
        <v>103193.39082000003</v>
      </c>
      <c r="Q13" s="45">
        <f t="shared" si="6"/>
        <v>317673.77173999994</v>
      </c>
      <c r="R13" s="45">
        <f t="shared" si="7"/>
        <v>774962.13106000004</v>
      </c>
      <c r="S13" s="45">
        <f t="shared" si="8"/>
        <v>774962.13105999993</v>
      </c>
    </row>
    <row r="14" spans="1:19" ht="13" x14ac:dyDescent="0.15">
      <c r="A14" s="60" t="s">
        <v>22</v>
      </c>
      <c r="B14" s="61">
        <v>46.6</v>
      </c>
      <c r="C14" s="60" t="s">
        <v>22</v>
      </c>
      <c r="D14" s="62">
        <v>491616</v>
      </c>
      <c r="E14" s="62">
        <v>1124050759</v>
      </c>
      <c r="F14" s="61">
        <v>84.3</v>
      </c>
      <c r="G14" s="63">
        <v>2286.4389999999999</v>
      </c>
      <c r="H14" s="7">
        <f t="shared" si="0"/>
        <v>37.699999999999996</v>
      </c>
      <c r="I14" s="7" t="s">
        <v>566</v>
      </c>
      <c r="J14" s="7">
        <v>30</v>
      </c>
      <c r="K14" s="7">
        <v>5</v>
      </c>
      <c r="L14" s="7">
        <f t="shared" si="1"/>
        <v>11.600000000000001</v>
      </c>
      <c r="M14" s="7">
        <f t="shared" si="2"/>
        <v>37.699999999999996</v>
      </c>
      <c r="N14" s="45">
        <f t="shared" si="3"/>
        <v>3372152.2769999998</v>
      </c>
      <c r="O14" s="45">
        <f t="shared" si="4"/>
        <v>562025.37950000004</v>
      </c>
      <c r="P14" s="45">
        <f t="shared" si="5"/>
        <v>1303898.8804400002</v>
      </c>
      <c r="Q14" s="45">
        <f t="shared" si="6"/>
        <v>4237671.3614299996</v>
      </c>
      <c r="R14" s="45">
        <f t="shared" si="7"/>
        <v>9475747.8983699996</v>
      </c>
      <c r="S14" s="45">
        <f t="shared" si="8"/>
        <v>9475747.8983699996</v>
      </c>
    </row>
    <row r="15" spans="1:19" ht="13" x14ac:dyDescent="0.15">
      <c r="A15" s="60" t="s">
        <v>23</v>
      </c>
      <c r="B15" s="61">
        <v>46</v>
      </c>
      <c r="C15" s="60" t="s">
        <v>23</v>
      </c>
      <c r="D15" s="62">
        <v>366736</v>
      </c>
      <c r="E15" s="62">
        <v>1609421921</v>
      </c>
      <c r="F15" s="61">
        <v>73.7</v>
      </c>
      <c r="G15" s="63">
        <v>4388.5079999999998</v>
      </c>
      <c r="H15" s="7">
        <f t="shared" si="0"/>
        <v>27.700000000000003</v>
      </c>
      <c r="I15" s="7" t="s">
        <v>566</v>
      </c>
      <c r="J15" s="7">
        <v>30</v>
      </c>
      <c r="K15" s="7">
        <v>5</v>
      </c>
      <c r="L15" s="7">
        <f t="shared" si="1"/>
        <v>11</v>
      </c>
      <c r="M15" s="7">
        <f t="shared" si="2"/>
        <v>27.700000000000003</v>
      </c>
      <c r="N15" s="45">
        <f t="shared" si="3"/>
        <v>4828265.7630000003</v>
      </c>
      <c r="O15" s="45">
        <f t="shared" si="4"/>
        <v>804710.96050000004</v>
      </c>
      <c r="P15" s="45">
        <f t="shared" si="5"/>
        <v>1770364.1131</v>
      </c>
      <c r="Q15" s="45">
        <f t="shared" si="6"/>
        <v>4458098.7211700007</v>
      </c>
      <c r="R15" s="45">
        <f t="shared" si="7"/>
        <v>11861439.557770001</v>
      </c>
      <c r="S15" s="45">
        <f t="shared" si="8"/>
        <v>11861439.557769999</v>
      </c>
    </row>
    <row r="16" spans="1:19" ht="13" x14ac:dyDescent="0.15">
      <c r="A16" s="60" t="s">
        <v>24</v>
      </c>
      <c r="B16" s="61">
        <v>46.3</v>
      </c>
      <c r="C16" s="60" t="s">
        <v>24</v>
      </c>
      <c r="D16" s="62">
        <v>233934</v>
      </c>
      <c r="E16" s="62">
        <v>438360816</v>
      </c>
      <c r="F16" s="61">
        <v>61.9</v>
      </c>
      <c r="G16" s="63">
        <v>1873.8620000000001</v>
      </c>
      <c r="H16" s="7">
        <f t="shared" si="0"/>
        <v>15.600000000000001</v>
      </c>
      <c r="I16" s="7" t="s">
        <v>566</v>
      </c>
      <c r="J16" s="7">
        <v>30</v>
      </c>
      <c r="K16" s="7">
        <v>5</v>
      </c>
      <c r="L16" s="7">
        <f t="shared" si="1"/>
        <v>11.299999999999997</v>
      </c>
      <c r="M16" s="7">
        <f t="shared" si="2"/>
        <v>15.600000000000001</v>
      </c>
      <c r="N16" s="45">
        <f t="shared" si="3"/>
        <v>1315082.4480000001</v>
      </c>
      <c r="O16" s="45">
        <f t="shared" si="4"/>
        <v>219180.408</v>
      </c>
      <c r="P16" s="45">
        <f t="shared" si="5"/>
        <v>495347.7220799998</v>
      </c>
      <c r="Q16" s="45">
        <f t="shared" si="6"/>
        <v>683842.87296000007</v>
      </c>
      <c r="R16" s="45">
        <f t="shared" si="7"/>
        <v>2713453.4510399997</v>
      </c>
      <c r="S16" s="45">
        <f t="shared" si="8"/>
        <v>2713453.4510399997</v>
      </c>
    </row>
    <row r="17" spans="1:19" ht="13" x14ac:dyDescent="0.15">
      <c r="A17" s="60" t="s">
        <v>25</v>
      </c>
      <c r="B17" s="61">
        <v>44.1</v>
      </c>
      <c r="C17" s="60" t="s">
        <v>25</v>
      </c>
      <c r="D17" s="62">
        <v>502821</v>
      </c>
      <c r="E17" s="62">
        <v>636393333</v>
      </c>
      <c r="F17" s="61">
        <v>89.6</v>
      </c>
      <c r="G17" s="63">
        <v>1265.646</v>
      </c>
      <c r="H17" s="7">
        <f t="shared" si="0"/>
        <v>45.499999999999993</v>
      </c>
      <c r="I17" s="7" t="s">
        <v>566</v>
      </c>
      <c r="J17" s="7">
        <v>30</v>
      </c>
      <c r="K17" s="7">
        <v>5</v>
      </c>
      <c r="L17" s="7">
        <f t="shared" si="1"/>
        <v>9.1000000000000014</v>
      </c>
      <c r="M17" s="7">
        <f t="shared" si="2"/>
        <v>45.499999999999993</v>
      </c>
      <c r="N17" s="45">
        <f t="shared" si="3"/>
        <v>1909179.9990000001</v>
      </c>
      <c r="O17" s="45">
        <f t="shared" si="4"/>
        <v>318196.66649999999</v>
      </c>
      <c r="P17" s="45">
        <f t="shared" si="5"/>
        <v>579117.93303000007</v>
      </c>
      <c r="Q17" s="45">
        <f t="shared" si="6"/>
        <v>2895589.6651499998</v>
      </c>
      <c r="R17" s="45">
        <f t="shared" si="7"/>
        <v>5702084.2636799999</v>
      </c>
      <c r="S17" s="45">
        <f t="shared" si="8"/>
        <v>5702084.2636799999</v>
      </c>
    </row>
    <row r="18" spans="1:19" ht="13" x14ac:dyDescent="0.15">
      <c r="A18" s="60" t="s">
        <v>26</v>
      </c>
      <c r="B18" s="61">
        <v>47</v>
      </c>
      <c r="C18" s="60" t="s">
        <v>26</v>
      </c>
      <c r="D18" s="62">
        <v>239890</v>
      </c>
      <c r="E18" s="62">
        <v>606397858</v>
      </c>
      <c r="F18" s="61">
        <v>70.900000000000006</v>
      </c>
      <c r="G18" s="63">
        <v>2527.8209999999999</v>
      </c>
      <c r="H18" s="7">
        <f t="shared" si="0"/>
        <v>23.900000000000006</v>
      </c>
      <c r="I18" s="7" t="s">
        <v>566</v>
      </c>
      <c r="J18" s="7">
        <v>30</v>
      </c>
      <c r="K18" s="7">
        <v>5</v>
      </c>
      <c r="L18" s="7">
        <f t="shared" si="1"/>
        <v>12</v>
      </c>
      <c r="M18" s="7">
        <f t="shared" si="2"/>
        <v>23.900000000000006</v>
      </c>
      <c r="N18" s="45">
        <f t="shared" si="3"/>
        <v>1819193.574</v>
      </c>
      <c r="O18" s="45">
        <f t="shared" si="4"/>
        <v>303198.929</v>
      </c>
      <c r="P18" s="45">
        <f t="shared" si="5"/>
        <v>727677.42960000003</v>
      </c>
      <c r="Q18" s="45">
        <f t="shared" si="6"/>
        <v>1449290.8806200002</v>
      </c>
      <c r="R18" s="45">
        <f t="shared" si="7"/>
        <v>4299360.8132199999</v>
      </c>
      <c r="S18" s="45">
        <f t="shared" si="8"/>
        <v>4299360.8132200008</v>
      </c>
    </row>
    <row r="19" spans="1:19" ht="13" x14ac:dyDescent="0.15">
      <c r="A19" s="60" t="s">
        <v>27</v>
      </c>
      <c r="B19" s="61">
        <v>45.2</v>
      </c>
      <c r="C19" s="60" t="s">
        <v>27</v>
      </c>
      <c r="D19" s="62">
        <v>607742</v>
      </c>
      <c r="E19" s="62">
        <v>400560037</v>
      </c>
      <c r="F19" s="61">
        <v>84.3</v>
      </c>
      <c r="G19" s="61">
        <v>659.09500000000003</v>
      </c>
      <c r="H19" s="7">
        <f t="shared" si="0"/>
        <v>39.099999999999994</v>
      </c>
      <c r="I19" s="7" t="s">
        <v>566</v>
      </c>
      <c r="J19" s="7">
        <v>30</v>
      </c>
      <c r="K19" s="7">
        <v>5</v>
      </c>
      <c r="L19" s="7">
        <f t="shared" si="1"/>
        <v>10.200000000000003</v>
      </c>
      <c r="M19" s="7">
        <f t="shared" si="2"/>
        <v>39.099999999999994</v>
      </c>
      <c r="N19" s="45">
        <f t="shared" si="3"/>
        <v>1201680.111</v>
      </c>
      <c r="O19" s="45">
        <f t="shared" si="4"/>
        <v>200280.01850000001</v>
      </c>
      <c r="P19" s="45">
        <f t="shared" si="5"/>
        <v>408571.23774000013</v>
      </c>
      <c r="Q19" s="45">
        <f t="shared" si="6"/>
        <v>1566189.7446699997</v>
      </c>
      <c r="R19" s="45">
        <f t="shared" si="7"/>
        <v>3376721.1119099995</v>
      </c>
      <c r="S19" s="45">
        <f t="shared" si="8"/>
        <v>3376721.11191</v>
      </c>
    </row>
    <row r="20" spans="1:19" ht="13" x14ac:dyDescent="0.15">
      <c r="A20" s="60" t="s">
        <v>28</v>
      </c>
      <c r="B20" s="61">
        <v>46.1</v>
      </c>
      <c r="C20" s="60" t="s">
        <v>28</v>
      </c>
      <c r="D20" s="62">
        <v>235447</v>
      </c>
      <c r="E20" s="62">
        <v>237286317</v>
      </c>
      <c r="F20" s="61">
        <v>107.7</v>
      </c>
      <c r="G20" s="63">
        <v>1007.811</v>
      </c>
      <c r="H20" s="7">
        <f t="shared" si="0"/>
        <v>61.6</v>
      </c>
      <c r="I20" s="7" t="s">
        <v>566</v>
      </c>
      <c r="J20" s="7">
        <v>30</v>
      </c>
      <c r="K20" s="7">
        <v>5</v>
      </c>
      <c r="L20" s="7">
        <f t="shared" si="1"/>
        <v>11.100000000000001</v>
      </c>
      <c r="M20" s="7">
        <f t="shared" si="2"/>
        <v>61.6</v>
      </c>
      <c r="N20" s="45">
        <f t="shared" si="3"/>
        <v>711858.951</v>
      </c>
      <c r="O20" s="45">
        <f t="shared" si="4"/>
        <v>118643.15850000001</v>
      </c>
      <c r="P20" s="45">
        <f t="shared" si="5"/>
        <v>263387.81187000003</v>
      </c>
      <c r="Q20" s="45">
        <f t="shared" si="6"/>
        <v>1461683.7127200002</v>
      </c>
      <c r="R20" s="45">
        <f t="shared" si="7"/>
        <v>2555573.6340900003</v>
      </c>
      <c r="S20" s="45">
        <f t="shared" si="8"/>
        <v>2555573.6340900003</v>
      </c>
    </row>
    <row r="21" spans="1:19" ht="13" x14ac:dyDescent="0.15">
      <c r="A21" s="60" t="s">
        <v>29</v>
      </c>
      <c r="B21" s="61">
        <v>45.8</v>
      </c>
      <c r="C21" s="60" t="s">
        <v>29</v>
      </c>
      <c r="D21" s="62">
        <v>708741</v>
      </c>
      <c r="E21" s="62">
        <v>13179554404</v>
      </c>
      <c r="F21" s="61">
        <v>79.099999999999994</v>
      </c>
      <c r="G21" s="63">
        <v>18595.724999999999</v>
      </c>
      <c r="H21" s="7">
        <f t="shared" si="0"/>
        <v>33.299999999999997</v>
      </c>
      <c r="I21" s="7" t="s">
        <v>566</v>
      </c>
      <c r="J21" s="7">
        <v>30</v>
      </c>
      <c r="K21" s="7">
        <v>5</v>
      </c>
      <c r="L21" s="7">
        <f t="shared" si="1"/>
        <v>10.799999999999997</v>
      </c>
      <c r="M21" s="7">
        <f t="shared" si="2"/>
        <v>33.299999999999997</v>
      </c>
      <c r="N21" s="45">
        <f t="shared" si="3"/>
        <v>39538663.211999997</v>
      </c>
      <c r="O21" s="45">
        <f t="shared" si="4"/>
        <v>6589777.2019999996</v>
      </c>
      <c r="P21" s="45">
        <f t="shared" si="5"/>
        <v>14233918.756319996</v>
      </c>
      <c r="Q21" s="45">
        <f t="shared" si="6"/>
        <v>43887916.165319994</v>
      </c>
      <c r="R21" s="45">
        <f t="shared" si="7"/>
        <v>104250275.33563998</v>
      </c>
      <c r="S21" s="45">
        <f t="shared" si="8"/>
        <v>104250275.33563998</v>
      </c>
    </row>
    <row r="22" spans="1:19" ht="13" x14ac:dyDescent="0.15">
      <c r="A22" s="60" t="s">
        <v>30</v>
      </c>
      <c r="B22" s="61">
        <v>45.9</v>
      </c>
      <c r="C22" s="60" t="s">
        <v>30</v>
      </c>
      <c r="D22" s="62">
        <v>465910</v>
      </c>
      <c r="E22" s="62">
        <v>1146682202</v>
      </c>
      <c r="F22" s="61">
        <v>66.400000000000006</v>
      </c>
      <c r="G22" s="63">
        <v>2461.165</v>
      </c>
      <c r="H22" s="7">
        <f t="shared" si="0"/>
        <v>20.500000000000007</v>
      </c>
      <c r="I22" s="7" t="s">
        <v>566</v>
      </c>
      <c r="J22" s="7">
        <v>30</v>
      </c>
      <c r="K22" s="7">
        <v>5</v>
      </c>
      <c r="L22" s="7">
        <f t="shared" si="1"/>
        <v>10.899999999999999</v>
      </c>
      <c r="M22" s="7">
        <f t="shared" si="2"/>
        <v>20.500000000000007</v>
      </c>
      <c r="N22" s="45">
        <f t="shared" si="3"/>
        <v>3440046.6060000001</v>
      </c>
      <c r="O22" s="45">
        <f t="shared" si="4"/>
        <v>573341.10100000002</v>
      </c>
      <c r="P22" s="45">
        <f t="shared" si="5"/>
        <v>1249883.6001799998</v>
      </c>
      <c r="Q22" s="45">
        <f t="shared" si="6"/>
        <v>2350698.5141000007</v>
      </c>
      <c r="R22" s="45">
        <f t="shared" si="7"/>
        <v>7613969.8212800007</v>
      </c>
      <c r="S22" s="45">
        <f t="shared" si="8"/>
        <v>7613969.8212800007</v>
      </c>
    </row>
    <row r="23" spans="1:19" ht="13" x14ac:dyDescent="0.15">
      <c r="A23" s="60" t="s">
        <v>31</v>
      </c>
      <c r="B23" s="61">
        <v>45.8</v>
      </c>
      <c r="C23" s="60" t="s">
        <v>31</v>
      </c>
      <c r="D23" s="62">
        <v>381344</v>
      </c>
      <c r="E23" s="62">
        <v>1399714819</v>
      </c>
      <c r="F23" s="61">
        <v>90.1</v>
      </c>
      <c r="G23" s="63">
        <v>3670.4789999999998</v>
      </c>
      <c r="H23" s="7">
        <f t="shared" si="0"/>
        <v>44.3</v>
      </c>
      <c r="I23" s="7" t="s">
        <v>566</v>
      </c>
      <c r="J23" s="7">
        <v>30</v>
      </c>
      <c r="K23" s="7">
        <v>5</v>
      </c>
      <c r="L23" s="7">
        <f t="shared" si="1"/>
        <v>10.799999999999997</v>
      </c>
      <c r="M23" s="7">
        <f t="shared" si="2"/>
        <v>44.3</v>
      </c>
      <c r="N23" s="45">
        <f t="shared" si="3"/>
        <v>4199144.4570000004</v>
      </c>
      <c r="O23" s="45">
        <f t="shared" si="4"/>
        <v>699857.40949999995</v>
      </c>
      <c r="P23" s="45">
        <f t="shared" si="5"/>
        <v>1511692.0045199997</v>
      </c>
      <c r="Q23" s="45">
        <f t="shared" si="6"/>
        <v>6200736.6481699999</v>
      </c>
      <c r="R23" s="45">
        <f t="shared" si="7"/>
        <v>12611430.51919</v>
      </c>
      <c r="S23" s="45">
        <f t="shared" si="8"/>
        <v>12611430.519189999</v>
      </c>
    </row>
    <row r="24" spans="1:19" ht="13" x14ac:dyDescent="0.15">
      <c r="A24" s="60" t="s">
        <v>32</v>
      </c>
      <c r="B24" s="61">
        <v>46.3</v>
      </c>
      <c r="C24" s="60" t="s">
        <v>32</v>
      </c>
      <c r="D24" s="62">
        <v>523513</v>
      </c>
      <c r="E24" s="62">
        <v>1493879128</v>
      </c>
      <c r="F24" s="61">
        <v>76.099999999999994</v>
      </c>
      <c r="G24" s="63">
        <v>2853.569</v>
      </c>
      <c r="H24" s="7">
        <f t="shared" si="0"/>
        <v>29.799999999999997</v>
      </c>
      <c r="I24" s="7" t="s">
        <v>566</v>
      </c>
      <c r="J24" s="7">
        <v>30</v>
      </c>
      <c r="K24" s="7">
        <v>5</v>
      </c>
      <c r="L24" s="7">
        <f t="shared" si="1"/>
        <v>11.299999999999997</v>
      </c>
      <c r="M24" s="7">
        <f t="shared" si="2"/>
        <v>29.799999999999997</v>
      </c>
      <c r="N24" s="45">
        <f t="shared" si="3"/>
        <v>4481637.3839999996</v>
      </c>
      <c r="O24" s="45">
        <f t="shared" si="4"/>
        <v>746939.56400000001</v>
      </c>
      <c r="P24" s="45">
        <f t="shared" si="5"/>
        <v>1688083.4146399996</v>
      </c>
      <c r="Q24" s="45">
        <f t="shared" si="6"/>
        <v>4451759.8014399996</v>
      </c>
      <c r="R24" s="45">
        <f t="shared" si="7"/>
        <v>11368420.164079998</v>
      </c>
      <c r="S24" s="45">
        <f t="shared" si="8"/>
        <v>11368420.16408</v>
      </c>
    </row>
    <row r="25" spans="1:19" ht="13" x14ac:dyDescent="0.15">
      <c r="A25" s="60" t="s">
        <v>33</v>
      </c>
      <c r="B25" s="61">
        <v>46.7</v>
      </c>
      <c r="C25" s="60" t="s">
        <v>33</v>
      </c>
      <c r="D25" s="62">
        <v>470395</v>
      </c>
      <c r="E25" s="62">
        <v>1130892060</v>
      </c>
      <c r="F25" s="61">
        <v>74.099999999999994</v>
      </c>
      <c r="G25" s="63">
        <v>2404.1320000000001</v>
      </c>
      <c r="H25" s="7">
        <f t="shared" si="0"/>
        <v>27.399999999999991</v>
      </c>
      <c r="I25" s="7" t="s">
        <v>566</v>
      </c>
      <c r="J25" s="7">
        <v>30</v>
      </c>
      <c r="K25" s="7">
        <v>5</v>
      </c>
      <c r="L25" s="7">
        <f t="shared" si="1"/>
        <v>11.700000000000003</v>
      </c>
      <c r="M25" s="7">
        <f t="shared" si="2"/>
        <v>27.399999999999991</v>
      </c>
      <c r="N25" s="45">
        <f t="shared" si="3"/>
        <v>3392676.18</v>
      </c>
      <c r="O25" s="45">
        <f t="shared" si="4"/>
        <v>565446.03</v>
      </c>
      <c r="P25" s="45">
        <f t="shared" si="5"/>
        <v>1323143.7102000003</v>
      </c>
      <c r="Q25" s="45">
        <f t="shared" si="6"/>
        <v>3098644.2443999988</v>
      </c>
      <c r="R25" s="45">
        <f t="shared" si="7"/>
        <v>8379910.1645999998</v>
      </c>
      <c r="S25" s="45">
        <f t="shared" si="8"/>
        <v>8379910.1645999998</v>
      </c>
    </row>
    <row r="26" spans="1:19" ht="13" x14ac:dyDescent="0.15">
      <c r="A26" s="60" t="s">
        <v>34</v>
      </c>
      <c r="B26" s="61">
        <v>46.6</v>
      </c>
      <c r="C26" s="60" t="s">
        <v>34</v>
      </c>
      <c r="D26" s="62">
        <v>351628</v>
      </c>
      <c r="E26" s="62">
        <v>399780562</v>
      </c>
      <c r="F26" s="61">
        <v>56.6</v>
      </c>
      <c r="G26" s="63">
        <v>1136.942</v>
      </c>
      <c r="H26" s="7">
        <f t="shared" si="0"/>
        <v>10</v>
      </c>
      <c r="I26" s="7" t="s">
        <v>566</v>
      </c>
      <c r="J26" s="7">
        <v>30</v>
      </c>
      <c r="K26" s="7">
        <v>5</v>
      </c>
      <c r="L26" s="7">
        <f t="shared" si="1"/>
        <v>11.600000000000001</v>
      </c>
      <c r="M26" s="7">
        <f t="shared" si="2"/>
        <v>10</v>
      </c>
      <c r="N26" s="45">
        <f t="shared" si="3"/>
        <v>1199341.686</v>
      </c>
      <c r="O26" s="45">
        <f t="shared" si="4"/>
        <v>199890.28099999999</v>
      </c>
      <c r="P26" s="45">
        <f t="shared" si="5"/>
        <v>463745.45192000008</v>
      </c>
      <c r="Q26" s="45">
        <f t="shared" si="6"/>
        <v>399780.56199999998</v>
      </c>
      <c r="R26" s="45">
        <f t="shared" si="7"/>
        <v>2262757.98092</v>
      </c>
      <c r="S26" s="45">
        <f t="shared" si="8"/>
        <v>2262757.98092</v>
      </c>
    </row>
    <row r="27" spans="1:19" ht="13" x14ac:dyDescent="0.15">
      <c r="A27" s="60" t="s">
        <v>35</v>
      </c>
      <c r="B27" s="61">
        <v>47.5</v>
      </c>
      <c r="C27" s="60" t="s">
        <v>35</v>
      </c>
      <c r="D27" s="62">
        <v>283466</v>
      </c>
      <c r="E27" s="62">
        <v>503225734</v>
      </c>
      <c r="F27" s="61">
        <v>55.9</v>
      </c>
      <c r="G27" s="63">
        <v>1775.261</v>
      </c>
      <c r="H27" s="7">
        <f t="shared" si="0"/>
        <v>8.3999999999999986</v>
      </c>
      <c r="I27" s="7" t="s">
        <v>566</v>
      </c>
      <c r="J27" s="7">
        <v>30</v>
      </c>
      <c r="K27" s="7">
        <v>5</v>
      </c>
      <c r="L27" s="7">
        <f t="shared" si="1"/>
        <v>12.5</v>
      </c>
      <c r="M27" s="7">
        <f t="shared" si="2"/>
        <v>8.3999999999999986</v>
      </c>
      <c r="N27" s="45">
        <f t="shared" si="3"/>
        <v>1509677.202</v>
      </c>
      <c r="O27" s="45">
        <f t="shared" si="4"/>
        <v>251612.867</v>
      </c>
      <c r="P27" s="45">
        <f t="shared" si="5"/>
        <v>629032.16749999998</v>
      </c>
      <c r="Q27" s="45">
        <f t="shared" si="6"/>
        <v>422709.61655999994</v>
      </c>
      <c r="R27" s="45">
        <f t="shared" si="7"/>
        <v>2813031.8530600001</v>
      </c>
      <c r="S27" s="45">
        <f t="shared" si="8"/>
        <v>2813031.8530599996</v>
      </c>
    </row>
    <row r="28" spans="1:19" ht="13" x14ac:dyDescent="0.15">
      <c r="A28" s="60" t="s">
        <v>36</v>
      </c>
      <c r="B28" s="61">
        <v>46.4</v>
      </c>
      <c r="C28" s="60" t="s">
        <v>36</v>
      </c>
      <c r="D28" s="62">
        <v>455143</v>
      </c>
      <c r="E28" s="62">
        <v>1117368238</v>
      </c>
      <c r="F28" s="61">
        <v>63.7</v>
      </c>
      <c r="G28" s="63">
        <v>2454.9850000000001</v>
      </c>
      <c r="H28" s="7">
        <f t="shared" si="0"/>
        <v>17.300000000000004</v>
      </c>
      <c r="I28" s="7" t="s">
        <v>566</v>
      </c>
      <c r="J28" s="7">
        <v>30</v>
      </c>
      <c r="K28" s="7">
        <v>5</v>
      </c>
      <c r="L28" s="7">
        <f t="shared" si="1"/>
        <v>11.399999999999999</v>
      </c>
      <c r="M28" s="7">
        <f t="shared" si="2"/>
        <v>17.300000000000004</v>
      </c>
      <c r="N28" s="45">
        <f t="shared" si="3"/>
        <v>3352104.7140000002</v>
      </c>
      <c r="O28" s="45">
        <f t="shared" si="4"/>
        <v>558684.11899999995</v>
      </c>
      <c r="P28" s="45">
        <f t="shared" si="5"/>
        <v>1273799.7913199998</v>
      </c>
      <c r="Q28" s="45">
        <f t="shared" si="6"/>
        <v>1933047.0517400005</v>
      </c>
      <c r="R28" s="45">
        <f t="shared" si="7"/>
        <v>7117635.6760600004</v>
      </c>
      <c r="S28" s="45">
        <f t="shared" si="8"/>
        <v>7117635.6760600004</v>
      </c>
    </row>
    <row r="29" spans="1:19" ht="13" x14ac:dyDescent="0.15">
      <c r="A29" s="60" t="s">
        <v>37</v>
      </c>
      <c r="B29" s="61">
        <v>46</v>
      </c>
      <c r="C29" s="60" t="s">
        <v>37</v>
      </c>
      <c r="D29" s="62">
        <v>525962</v>
      </c>
      <c r="E29" s="62">
        <v>6240761013</v>
      </c>
      <c r="F29" s="61">
        <v>72</v>
      </c>
      <c r="G29" s="63">
        <v>11865.421</v>
      </c>
      <c r="H29" s="7">
        <f t="shared" si="0"/>
        <v>26</v>
      </c>
      <c r="I29" s="7" t="s">
        <v>566</v>
      </c>
      <c r="J29" s="7">
        <v>30</v>
      </c>
      <c r="K29" s="7">
        <v>5</v>
      </c>
      <c r="L29" s="7">
        <f t="shared" si="1"/>
        <v>11</v>
      </c>
      <c r="M29" s="7">
        <f t="shared" si="2"/>
        <v>26</v>
      </c>
      <c r="N29" s="45">
        <f t="shared" si="3"/>
        <v>18722283.039000001</v>
      </c>
      <c r="O29" s="45">
        <f t="shared" si="4"/>
        <v>3120380.5065000001</v>
      </c>
      <c r="P29" s="45">
        <f t="shared" si="5"/>
        <v>6864837.1142999995</v>
      </c>
      <c r="Q29" s="45">
        <f t="shared" si="6"/>
        <v>16225978.6338</v>
      </c>
      <c r="R29" s="45">
        <f t="shared" si="7"/>
        <v>44933479.2936</v>
      </c>
      <c r="S29" s="45">
        <f t="shared" si="8"/>
        <v>44933479.2936</v>
      </c>
    </row>
    <row r="30" spans="1:19" ht="13" x14ac:dyDescent="0.15">
      <c r="A30" s="60" t="s">
        <v>38</v>
      </c>
      <c r="B30" s="61">
        <v>45.3</v>
      </c>
      <c r="C30" s="60" t="s">
        <v>38</v>
      </c>
      <c r="D30" s="62">
        <v>533330</v>
      </c>
      <c r="E30" s="62">
        <v>246642593</v>
      </c>
      <c r="F30" s="61">
        <v>69.8</v>
      </c>
      <c r="G30" s="61">
        <v>462.45800000000003</v>
      </c>
      <c r="H30" s="7">
        <f t="shared" si="0"/>
        <v>24.5</v>
      </c>
      <c r="I30" s="7" t="s">
        <v>566</v>
      </c>
      <c r="J30" s="7">
        <v>30</v>
      </c>
      <c r="K30" s="7">
        <v>5</v>
      </c>
      <c r="L30" s="7">
        <f t="shared" si="1"/>
        <v>10.299999999999997</v>
      </c>
      <c r="M30" s="7">
        <f t="shared" si="2"/>
        <v>24.5</v>
      </c>
      <c r="N30" s="45">
        <f t="shared" si="3"/>
        <v>739927.77899999998</v>
      </c>
      <c r="O30" s="45">
        <f t="shared" si="4"/>
        <v>123321.2965</v>
      </c>
      <c r="P30" s="45">
        <f t="shared" si="5"/>
        <v>254041.87078999993</v>
      </c>
      <c r="Q30" s="45">
        <f t="shared" si="6"/>
        <v>604274.35285000002</v>
      </c>
      <c r="R30" s="45">
        <f t="shared" si="7"/>
        <v>1721565.2991399998</v>
      </c>
      <c r="S30" s="45">
        <f t="shared" si="8"/>
        <v>1721565.2991399998</v>
      </c>
    </row>
    <row r="31" spans="1:19" ht="13" x14ac:dyDescent="0.15">
      <c r="A31" s="60" t="s">
        <v>39</v>
      </c>
      <c r="B31" s="61">
        <v>46.5</v>
      </c>
      <c r="C31" s="60" t="s">
        <v>39</v>
      </c>
      <c r="D31" s="62">
        <v>248849</v>
      </c>
      <c r="E31" s="62">
        <v>487718227</v>
      </c>
      <c r="F31" s="61">
        <v>53.8</v>
      </c>
      <c r="G31" s="63">
        <v>1959.8989999999999</v>
      </c>
      <c r="H31" s="7">
        <f t="shared" si="0"/>
        <v>7.2999999999999972</v>
      </c>
      <c r="I31" s="7" t="s">
        <v>566</v>
      </c>
      <c r="J31" s="7">
        <v>30</v>
      </c>
      <c r="K31" s="7">
        <v>5</v>
      </c>
      <c r="L31" s="7">
        <f t="shared" si="1"/>
        <v>11.5</v>
      </c>
      <c r="M31" s="7">
        <f t="shared" si="2"/>
        <v>7.2999999999999972</v>
      </c>
      <c r="N31" s="45">
        <f t="shared" si="3"/>
        <v>1463154.6810000001</v>
      </c>
      <c r="O31" s="45">
        <f t="shared" si="4"/>
        <v>243859.11350000001</v>
      </c>
      <c r="P31" s="45">
        <f t="shared" si="5"/>
        <v>560875.96105000004</v>
      </c>
      <c r="Q31" s="45">
        <f t="shared" si="6"/>
        <v>356034.30570999987</v>
      </c>
      <c r="R31" s="45">
        <f t="shared" si="7"/>
        <v>2623924.0612599999</v>
      </c>
      <c r="S31" s="45">
        <f t="shared" si="8"/>
        <v>2623924.0612599999</v>
      </c>
    </row>
    <row r="32" spans="1:19" ht="13" x14ac:dyDescent="0.15">
      <c r="A32" s="60" t="s">
        <v>40</v>
      </c>
      <c r="B32" s="61">
        <v>46.1</v>
      </c>
      <c r="C32" s="60" t="s">
        <v>40</v>
      </c>
      <c r="D32" s="62">
        <v>330430</v>
      </c>
      <c r="E32" s="62">
        <v>600904852</v>
      </c>
      <c r="F32" s="61">
        <v>55.1</v>
      </c>
      <c r="G32" s="63">
        <v>1818.5540000000001</v>
      </c>
      <c r="H32" s="7">
        <f t="shared" si="0"/>
        <v>9</v>
      </c>
      <c r="I32" s="7" t="s">
        <v>566</v>
      </c>
      <c r="J32" s="7">
        <v>30</v>
      </c>
      <c r="K32" s="7">
        <v>5</v>
      </c>
      <c r="L32" s="7">
        <f t="shared" si="1"/>
        <v>11.100000000000001</v>
      </c>
      <c r="M32" s="7">
        <f t="shared" si="2"/>
        <v>9</v>
      </c>
      <c r="N32" s="45">
        <f t="shared" si="3"/>
        <v>1802714.5560000001</v>
      </c>
      <c r="O32" s="45">
        <f t="shared" si="4"/>
        <v>300452.42599999998</v>
      </c>
      <c r="P32" s="45">
        <f t="shared" si="5"/>
        <v>667004.38572000002</v>
      </c>
      <c r="Q32" s="45">
        <f t="shared" si="6"/>
        <v>540814.36679999996</v>
      </c>
      <c r="R32" s="45">
        <f t="shared" si="7"/>
        <v>3310985.7345199999</v>
      </c>
      <c r="S32" s="45">
        <f t="shared" si="8"/>
        <v>3310985.7345199999</v>
      </c>
    </row>
    <row r="33" spans="1:19" ht="13" x14ac:dyDescent="0.15">
      <c r="A33" s="60" t="s">
        <v>41</v>
      </c>
      <c r="B33" s="61">
        <v>46.2</v>
      </c>
      <c r="C33" s="60" t="s">
        <v>41</v>
      </c>
      <c r="D33" s="62">
        <v>637179</v>
      </c>
      <c r="E33" s="62">
        <v>1782924655</v>
      </c>
      <c r="F33" s="61">
        <v>51.7</v>
      </c>
      <c r="G33" s="63">
        <v>2798.154</v>
      </c>
      <c r="H33" s="7">
        <f t="shared" si="0"/>
        <v>5.5</v>
      </c>
      <c r="I33" s="7" t="s">
        <v>566</v>
      </c>
      <c r="J33" s="7">
        <v>30</v>
      </c>
      <c r="K33" s="7">
        <v>5</v>
      </c>
      <c r="L33" s="7">
        <f t="shared" si="1"/>
        <v>11.200000000000003</v>
      </c>
      <c r="M33" s="7">
        <f t="shared" si="2"/>
        <v>5.5</v>
      </c>
      <c r="N33" s="45">
        <f t="shared" si="3"/>
        <v>5348773.9649999999</v>
      </c>
      <c r="O33" s="45">
        <f t="shared" si="4"/>
        <v>891462.32750000001</v>
      </c>
      <c r="P33" s="45">
        <f t="shared" si="5"/>
        <v>1996875.6136000003</v>
      </c>
      <c r="Q33" s="45">
        <f t="shared" si="6"/>
        <v>980608.56024999998</v>
      </c>
      <c r="R33" s="45">
        <f t="shared" si="7"/>
        <v>9217720.4663499985</v>
      </c>
      <c r="S33" s="45">
        <f t="shared" si="8"/>
        <v>9217720.4663500004</v>
      </c>
    </row>
    <row r="34" spans="1:19" ht="13" x14ac:dyDescent="0.15">
      <c r="A34" s="60" t="s">
        <v>42</v>
      </c>
      <c r="B34" s="61">
        <v>45.8</v>
      </c>
      <c r="C34" s="60" t="s">
        <v>42</v>
      </c>
      <c r="D34" s="62">
        <v>799552</v>
      </c>
      <c r="E34" s="62">
        <v>3590270041</v>
      </c>
      <c r="F34" s="61">
        <v>68.8</v>
      </c>
      <c r="G34" s="63">
        <v>4490.3530000000001</v>
      </c>
      <c r="H34" s="7">
        <f t="shared" si="0"/>
        <v>23</v>
      </c>
      <c r="I34" s="7" t="s">
        <v>566</v>
      </c>
      <c r="J34" s="7">
        <v>30</v>
      </c>
      <c r="K34" s="7">
        <v>5</v>
      </c>
      <c r="L34" s="7">
        <f t="shared" si="1"/>
        <v>10.799999999999997</v>
      </c>
      <c r="M34" s="7">
        <f t="shared" si="2"/>
        <v>23</v>
      </c>
      <c r="N34" s="45">
        <f t="shared" si="3"/>
        <v>10770810.123</v>
      </c>
      <c r="O34" s="45">
        <f t="shared" si="4"/>
        <v>1795135.0205000001</v>
      </c>
      <c r="P34" s="45">
        <f t="shared" si="5"/>
        <v>3877491.6442799987</v>
      </c>
      <c r="Q34" s="45">
        <f t="shared" si="6"/>
        <v>8257621.0943</v>
      </c>
      <c r="R34" s="45">
        <f t="shared" si="7"/>
        <v>24701057.882079996</v>
      </c>
      <c r="S34" s="45">
        <f t="shared" si="8"/>
        <v>24701057.88208</v>
      </c>
    </row>
    <row r="35" spans="1:19" ht="13" x14ac:dyDescent="0.15">
      <c r="A35" s="60" t="s">
        <v>43</v>
      </c>
      <c r="B35" s="61">
        <v>46.7</v>
      </c>
      <c r="C35" s="60" t="s">
        <v>43</v>
      </c>
      <c r="D35" s="62">
        <v>387460</v>
      </c>
      <c r="E35" s="62">
        <v>399651845</v>
      </c>
      <c r="F35" s="61">
        <v>74.599999999999994</v>
      </c>
      <c r="G35" s="63">
        <v>1031.4659999999999</v>
      </c>
      <c r="H35" s="7">
        <f t="shared" si="0"/>
        <v>27.899999999999991</v>
      </c>
      <c r="I35" s="7" t="s">
        <v>566</v>
      </c>
      <c r="J35" s="7">
        <v>30</v>
      </c>
      <c r="K35" s="7">
        <v>5</v>
      </c>
      <c r="L35" s="7">
        <f t="shared" si="1"/>
        <v>11.700000000000003</v>
      </c>
      <c r="M35" s="7">
        <f t="shared" si="2"/>
        <v>27.899999999999991</v>
      </c>
      <c r="N35" s="45">
        <f t="shared" si="3"/>
        <v>1198955.5349999999</v>
      </c>
      <c r="O35" s="45">
        <f t="shared" si="4"/>
        <v>199825.92249999999</v>
      </c>
      <c r="P35" s="45">
        <f t="shared" si="5"/>
        <v>467592.65865000011</v>
      </c>
      <c r="Q35" s="45">
        <f t="shared" si="6"/>
        <v>1115028.6475499996</v>
      </c>
      <c r="R35" s="45">
        <f t="shared" si="7"/>
        <v>2981402.7637</v>
      </c>
      <c r="S35" s="45">
        <f t="shared" si="8"/>
        <v>2981402.7636999995</v>
      </c>
    </row>
    <row r="36" spans="1:19" ht="13" x14ac:dyDescent="0.15">
      <c r="A36" s="60" t="s">
        <v>44</v>
      </c>
      <c r="B36" s="61">
        <v>46.8</v>
      </c>
      <c r="C36" s="60" t="s">
        <v>44</v>
      </c>
      <c r="D36" s="62">
        <v>378874</v>
      </c>
      <c r="E36" s="62">
        <v>256015385</v>
      </c>
      <c r="F36" s="61">
        <v>66.5</v>
      </c>
      <c r="G36" s="61">
        <v>675.72699999999998</v>
      </c>
      <c r="H36" s="7">
        <f t="shared" si="0"/>
        <v>19.700000000000003</v>
      </c>
      <c r="I36" s="7" t="s">
        <v>566</v>
      </c>
      <c r="J36" s="7">
        <v>30</v>
      </c>
      <c r="K36" s="7">
        <v>5</v>
      </c>
      <c r="L36" s="7">
        <f t="shared" si="1"/>
        <v>11.799999999999997</v>
      </c>
      <c r="M36" s="7">
        <f t="shared" si="2"/>
        <v>19.700000000000003</v>
      </c>
      <c r="N36" s="45">
        <f t="shared" si="3"/>
        <v>768046.15500000003</v>
      </c>
      <c r="O36" s="45">
        <f t="shared" si="4"/>
        <v>128007.6925</v>
      </c>
      <c r="P36" s="45">
        <f t="shared" si="5"/>
        <v>302098.15429999988</v>
      </c>
      <c r="Q36" s="45">
        <f t="shared" si="6"/>
        <v>504350.30845000007</v>
      </c>
      <c r="R36" s="45">
        <f t="shared" si="7"/>
        <v>1702502.3102500001</v>
      </c>
      <c r="S36" s="45">
        <f t="shared" si="8"/>
        <v>1702502.3102500001</v>
      </c>
    </row>
    <row r="37" spans="1:19" ht="13" x14ac:dyDescent="0.15">
      <c r="A37" s="60" t="s">
        <v>45</v>
      </c>
      <c r="B37" s="61">
        <v>46.2</v>
      </c>
      <c r="C37" s="60" t="s">
        <v>45</v>
      </c>
      <c r="D37" s="62">
        <v>431629</v>
      </c>
      <c r="E37" s="62">
        <v>730046168</v>
      </c>
      <c r="F37" s="61">
        <v>104.6</v>
      </c>
      <c r="G37" s="63">
        <v>1691.373</v>
      </c>
      <c r="H37" s="7">
        <f t="shared" si="0"/>
        <v>58.399999999999991</v>
      </c>
      <c r="I37" s="7" t="s">
        <v>566</v>
      </c>
      <c r="J37" s="7">
        <v>30</v>
      </c>
      <c r="K37" s="7">
        <v>5</v>
      </c>
      <c r="L37" s="7">
        <f t="shared" si="1"/>
        <v>11.200000000000003</v>
      </c>
      <c r="M37" s="7">
        <f t="shared" si="2"/>
        <v>58.399999999999991</v>
      </c>
      <c r="N37" s="45">
        <f t="shared" si="3"/>
        <v>2190138.5040000002</v>
      </c>
      <c r="O37" s="45">
        <f t="shared" si="4"/>
        <v>365023.08399999997</v>
      </c>
      <c r="P37" s="45">
        <f t="shared" si="5"/>
        <v>817651.70816000027</v>
      </c>
      <c r="Q37" s="45">
        <f t="shared" si="6"/>
        <v>4263469.6211199993</v>
      </c>
      <c r="R37" s="45">
        <f t="shared" si="7"/>
        <v>7636282.9172799997</v>
      </c>
      <c r="S37" s="45">
        <f t="shared" si="8"/>
        <v>7636282.9172800006</v>
      </c>
    </row>
    <row r="38" spans="1:19" ht="13" x14ac:dyDescent="0.15">
      <c r="A38" s="60" t="s">
        <v>46</v>
      </c>
      <c r="B38" s="61">
        <v>46.5</v>
      </c>
      <c r="C38" s="60" t="s">
        <v>46</v>
      </c>
      <c r="D38" s="62">
        <v>239377</v>
      </c>
      <c r="E38" s="62">
        <v>985030634</v>
      </c>
      <c r="F38" s="61">
        <v>61.5</v>
      </c>
      <c r="G38" s="63">
        <v>4114.97</v>
      </c>
      <c r="H38" s="7">
        <f t="shared" ref="H38:H69" si="9">F38-B38</f>
        <v>15</v>
      </c>
      <c r="I38" s="7" t="s">
        <v>566</v>
      </c>
      <c r="J38" s="7">
        <v>30</v>
      </c>
      <c r="K38" s="7">
        <v>5</v>
      </c>
      <c r="L38" s="7">
        <f t="shared" ref="L38:L69" si="10">B38-J38-K38</f>
        <v>11.5</v>
      </c>
      <c r="M38" s="7">
        <f t="shared" ref="M38:M69" si="11">F38-B38</f>
        <v>15</v>
      </c>
      <c r="N38" s="45">
        <f t="shared" si="3"/>
        <v>2955091.9019999998</v>
      </c>
      <c r="O38" s="45">
        <f t="shared" si="4"/>
        <v>492515.31699999998</v>
      </c>
      <c r="P38" s="45">
        <f t="shared" si="5"/>
        <v>1132785.2291000001</v>
      </c>
      <c r="Q38" s="45">
        <f t="shared" si="6"/>
        <v>1477545.9509999999</v>
      </c>
      <c r="R38" s="45">
        <f t="shared" si="7"/>
        <v>6057938.3991</v>
      </c>
      <c r="S38" s="45">
        <f t="shared" si="8"/>
        <v>6057938.3991</v>
      </c>
    </row>
    <row r="39" spans="1:19" ht="13" x14ac:dyDescent="0.15">
      <c r="A39" s="60" t="s">
        <v>47</v>
      </c>
      <c r="B39" s="61">
        <v>46.7</v>
      </c>
      <c r="C39" s="60" t="s">
        <v>47</v>
      </c>
      <c r="D39" s="62">
        <v>303776</v>
      </c>
      <c r="E39" s="62">
        <v>634113880</v>
      </c>
      <c r="F39" s="61">
        <v>59.6</v>
      </c>
      <c r="G39" s="63">
        <v>2087.4409999999998</v>
      </c>
      <c r="H39" s="7">
        <f t="shared" si="9"/>
        <v>12.899999999999999</v>
      </c>
      <c r="I39" s="7" t="s">
        <v>566</v>
      </c>
      <c r="J39" s="7">
        <v>30</v>
      </c>
      <c r="K39" s="7">
        <v>5</v>
      </c>
      <c r="L39" s="7">
        <f t="shared" si="10"/>
        <v>11.700000000000003</v>
      </c>
      <c r="M39" s="7">
        <f t="shared" si="11"/>
        <v>12.899999999999999</v>
      </c>
      <c r="N39" s="45">
        <f t="shared" si="3"/>
        <v>1902341.64</v>
      </c>
      <c r="O39" s="45">
        <f t="shared" si="4"/>
        <v>317056.94</v>
      </c>
      <c r="P39" s="45">
        <f t="shared" si="5"/>
        <v>741913.2396000002</v>
      </c>
      <c r="Q39" s="45">
        <f t="shared" si="6"/>
        <v>818006.90519999992</v>
      </c>
      <c r="R39" s="45">
        <f t="shared" si="7"/>
        <v>3779318.7248</v>
      </c>
      <c r="S39" s="45">
        <f t="shared" si="8"/>
        <v>3779318.7248</v>
      </c>
    </row>
    <row r="40" spans="1:19" ht="13" x14ac:dyDescent="0.15">
      <c r="A40" s="60" t="s">
        <v>48</v>
      </c>
      <c r="B40" s="61">
        <v>47</v>
      </c>
      <c r="C40" s="60" t="s">
        <v>48</v>
      </c>
      <c r="D40" s="62">
        <v>521027</v>
      </c>
      <c r="E40" s="62">
        <v>340645110</v>
      </c>
      <c r="F40" s="61">
        <v>72.3</v>
      </c>
      <c r="G40" s="61">
        <v>653.79499999999996</v>
      </c>
      <c r="H40" s="7">
        <f t="shared" si="9"/>
        <v>25.299999999999997</v>
      </c>
      <c r="I40" s="7" t="s">
        <v>566</v>
      </c>
      <c r="J40" s="7">
        <v>30</v>
      </c>
      <c r="K40" s="7">
        <v>5</v>
      </c>
      <c r="L40" s="7">
        <f t="shared" si="10"/>
        <v>12</v>
      </c>
      <c r="M40" s="7">
        <f t="shared" si="11"/>
        <v>25.299999999999997</v>
      </c>
      <c r="N40" s="45">
        <f t="shared" si="3"/>
        <v>1021935.33</v>
      </c>
      <c r="O40" s="45">
        <f t="shared" si="4"/>
        <v>170322.55499999999</v>
      </c>
      <c r="P40" s="45">
        <f t="shared" si="5"/>
        <v>408774.13199999998</v>
      </c>
      <c r="Q40" s="45">
        <f t="shared" si="6"/>
        <v>861832.12829999987</v>
      </c>
      <c r="R40" s="45">
        <f t="shared" si="7"/>
        <v>2462864.1453</v>
      </c>
      <c r="S40" s="45">
        <f t="shared" si="8"/>
        <v>2462864.1453</v>
      </c>
    </row>
    <row r="41" spans="1:19" ht="13" x14ac:dyDescent="0.15">
      <c r="A41" s="60" t="s">
        <v>49</v>
      </c>
      <c r="B41" s="61">
        <v>46.3</v>
      </c>
      <c r="C41" s="60" t="s">
        <v>49</v>
      </c>
      <c r="D41" s="62">
        <v>458345</v>
      </c>
      <c r="E41" s="62">
        <v>3679310921</v>
      </c>
      <c r="F41" s="61">
        <v>53.7</v>
      </c>
      <c r="G41" s="63">
        <v>8027.3829999999998</v>
      </c>
      <c r="H41" s="7">
        <f t="shared" si="9"/>
        <v>7.4000000000000057</v>
      </c>
      <c r="I41" s="7" t="s">
        <v>566</v>
      </c>
      <c r="J41" s="7">
        <v>30</v>
      </c>
      <c r="K41" s="7">
        <v>5</v>
      </c>
      <c r="L41" s="7">
        <f t="shared" si="10"/>
        <v>11.299999999999997</v>
      </c>
      <c r="M41" s="7">
        <f t="shared" si="11"/>
        <v>7.4000000000000057</v>
      </c>
      <c r="N41" s="45">
        <f t="shared" si="3"/>
        <v>11037932.763</v>
      </c>
      <c r="O41" s="45">
        <f t="shared" si="4"/>
        <v>1839655.4605</v>
      </c>
      <c r="P41" s="45">
        <f t="shared" si="5"/>
        <v>4157621.3407299989</v>
      </c>
      <c r="Q41" s="45">
        <f t="shared" si="6"/>
        <v>2722690.081540002</v>
      </c>
      <c r="R41" s="45">
        <f t="shared" si="7"/>
        <v>19757899.645770002</v>
      </c>
      <c r="S41" s="45">
        <f t="shared" si="8"/>
        <v>19757899.645770002</v>
      </c>
    </row>
    <row r="42" spans="1:19" ht="13" x14ac:dyDescent="0.15">
      <c r="A42" s="60" t="s">
        <v>50</v>
      </c>
      <c r="B42" s="61">
        <v>46.3</v>
      </c>
      <c r="C42" s="60" t="s">
        <v>50</v>
      </c>
      <c r="D42" s="62">
        <v>586404</v>
      </c>
      <c r="E42" s="62">
        <v>2888847354</v>
      </c>
      <c r="F42" s="61">
        <v>67.400000000000006</v>
      </c>
      <c r="G42" s="63">
        <v>4926.3779999999997</v>
      </c>
      <c r="H42" s="7">
        <f t="shared" si="9"/>
        <v>21.100000000000009</v>
      </c>
      <c r="I42" s="7" t="s">
        <v>566</v>
      </c>
      <c r="J42" s="7">
        <v>30</v>
      </c>
      <c r="K42" s="7">
        <v>5</v>
      </c>
      <c r="L42" s="7">
        <f t="shared" si="10"/>
        <v>11.299999999999997</v>
      </c>
      <c r="M42" s="7">
        <f t="shared" si="11"/>
        <v>21.100000000000009</v>
      </c>
      <c r="N42" s="45">
        <f t="shared" si="3"/>
        <v>8666542.0620000008</v>
      </c>
      <c r="O42" s="45">
        <f t="shared" si="4"/>
        <v>1444423.6769999999</v>
      </c>
      <c r="P42" s="45">
        <f t="shared" si="5"/>
        <v>3264397.5100199995</v>
      </c>
      <c r="Q42" s="45">
        <f t="shared" si="6"/>
        <v>6095467.9169400027</v>
      </c>
      <c r="R42" s="45">
        <f t="shared" si="7"/>
        <v>19470831.165960003</v>
      </c>
      <c r="S42" s="45">
        <f t="shared" si="8"/>
        <v>19470831.165959999</v>
      </c>
    </row>
    <row r="43" spans="1:19" ht="13" x14ac:dyDescent="0.15">
      <c r="A43" s="60" t="s">
        <v>51</v>
      </c>
      <c r="B43" s="61">
        <v>47</v>
      </c>
      <c r="C43" s="60" t="s">
        <v>51</v>
      </c>
      <c r="D43" s="62">
        <v>189755</v>
      </c>
      <c r="E43" s="62">
        <v>541134186</v>
      </c>
      <c r="F43" s="61">
        <v>76.5</v>
      </c>
      <c r="G43" s="63">
        <v>2851.7469999999998</v>
      </c>
      <c r="H43" s="7">
        <f t="shared" si="9"/>
        <v>29.5</v>
      </c>
      <c r="I43" s="7" t="s">
        <v>566</v>
      </c>
      <c r="J43" s="7">
        <v>30</v>
      </c>
      <c r="K43" s="7">
        <v>5</v>
      </c>
      <c r="L43" s="7">
        <f t="shared" si="10"/>
        <v>12</v>
      </c>
      <c r="M43" s="7">
        <f t="shared" si="11"/>
        <v>29.5</v>
      </c>
      <c r="N43" s="45">
        <f t="shared" si="3"/>
        <v>1623402.558</v>
      </c>
      <c r="O43" s="45">
        <f t="shared" si="4"/>
        <v>270567.09299999999</v>
      </c>
      <c r="P43" s="45">
        <f t="shared" si="5"/>
        <v>649361.02320000005</v>
      </c>
      <c r="Q43" s="45">
        <f t="shared" si="6"/>
        <v>1596345.8487</v>
      </c>
      <c r="R43" s="45">
        <f t="shared" si="7"/>
        <v>4139676.5229000002</v>
      </c>
      <c r="S43" s="45">
        <f t="shared" si="8"/>
        <v>4139676.5229000002</v>
      </c>
    </row>
    <row r="44" spans="1:19" ht="13" x14ac:dyDescent="0.15">
      <c r="A44" s="60" t="s">
        <v>52</v>
      </c>
      <c r="B44" s="61">
        <v>46.5</v>
      </c>
      <c r="C44" s="60" t="s">
        <v>52</v>
      </c>
      <c r="D44" s="62">
        <v>316274</v>
      </c>
      <c r="E44" s="62">
        <v>495473340</v>
      </c>
      <c r="F44" s="61">
        <v>57</v>
      </c>
      <c r="G44" s="63">
        <v>1566.5940000000001</v>
      </c>
      <c r="H44" s="7">
        <f t="shared" si="9"/>
        <v>10.5</v>
      </c>
      <c r="I44" s="7" t="s">
        <v>566</v>
      </c>
      <c r="J44" s="7">
        <v>30</v>
      </c>
      <c r="K44" s="7">
        <v>5</v>
      </c>
      <c r="L44" s="7">
        <f t="shared" si="10"/>
        <v>11.5</v>
      </c>
      <c r="M44" s="7">
        <f t="shared" si="11"/>
        <v>10.5</v>
      </c>
      <c r="N44" s="45">
        <f t="shared" si="3"/>
        <v>1486420.02</v>
      </c>
      <c r="O44" s="45">
        <f t="shared" si="4"/>
        <v>247736.67</v>
      </c>
      <c r="P44" s="45">
        <f t="shared" si="5"/>
        <v>569794.34100000001</v>
      </c>
      <c r="Q44" s="45">
        <f t="shared" si="6"/>
        <v>520247.00699999998</v>
      </c>
      <c r="R44" s="45">
        <f t="shared" si="7"/>
        <v>2824198.0379999997</v>
      </c>
      <c r="S44" s="45">
        <f t="shared" si="8"/>
        <v>2824198.0380000002</v>
      </c>
    </row>
    <row r="45" spans="1:19" ht="13" x14ac:dyDescent="0.15">
      <c r="A45" s="60" t="s">
        <v>53</v>
      </c>
      <c r="B45" s="61">
        <v>45.8</v>
      </c>
      <c r="C45" s="60" t="s">
        <v>53</v>
      </c>
      <c r="D45" s="62">
        <v>103596</v>
      </c>
      <c r="E45" s="62">
        <v>40236189</v>
      </c>
      <c r="F45" s="61">
        <v>73.599999999999994</v>
      </c>
      <c r="G45" s="61">
        <v>388.39400000000001</v>
      </c>
      <c r="H45" s="7">
        <f t="shared" si="9"/>
        <v>27.799999999999997</v>
      </c>
      <c r="I45" s="7" t="s">
        <v>566</v>
      </c>
      <c r="J45" s="7">
        <v>30</v>
      </c>
      <c r="K45" s="7">
        <v>5</v>
      </c>
      <c r="L45" s="7">
        <f t="shared" si="10"/>
        <v>10.799999999999997</v>
      </c>
      <c r="M45" s="7">
        <f t="shared" si="11"/>
        <v>27.799999999999997</v>
      </c>
      <c r="N45" s="45">
        <f t="shared" si="3"/>
        <v>120708.567</v>
      </c>
      <c r="O45" s="45">
        <f t="shared" si="4"/>
        <v>20118.094499999999</v>
      </c>
      <c r="P45" s="45">
        <f t="shared" si="5"/>
        <v>43455.084119999985</v>
      </c>
      <c r="Q45" s="45">
        <f t="shared" si="6"/>
        <v>111856.60541999998</v>
      </c>
      <c r="R45" s="45">
        <f t="shared" si="7"/>
        <v>296138.35103999998</v>
      </c>
      <c r="S45" s="45">
        <f t="shared" si="8"/>
        <v>296138.35103999998</v>
      </c>
    </row>
    <row r="46" spans="1:19" ht="13" x14ac:dyDescent="0.15">
      <c r="A46" s="60" t="s">
        <v>54</v>
      </c>
      <c r="B46" s="61">
        <v>45.2</v>
      </c>
      <c r="C46" s="60" t="s">
        <v>54</v>
      </c>
      <c r="D46" s="62">
        <v>199185</v>
      </c>
      <c r="E46" s="62">
        <v>539463072</v>
      </c>
      <c r="F46" s="61">
        <v>73.3</v>
      </c>
      <c r="G46" s="63">
        <v>2708.3539999999998</v>
      </c>
      <c r="H46" s="7">
        <f t="shared" si="9"/>
        <v>28.099999999999994</v>
      </c>
      <c r="I46" s="7" t="s">
        <v>566</v>
      </c>
      <c r="J46" s="7">
        <v>30</v>
      </c>
      <c r="K46" s="7">
        <v>5</v>
      </c>
      <c r="L46" s="7">
        <f t="shared" si="10"/>
        <v>10.200000000000003</v>
      </c>
      <c r="M46" s="7">
        <f t="shared" si="11"/>
        <v>28.099999999999994</v>
      </c>
      <c r="N46" s="45">
        <f t="shared" si="3"/>
        <v>1618389.216</v>
      </c>
      <c r="O46" s="45">
        <f t="shared" si="4"/>
        <v>269731.53600000002</v>
      </c>
      <c r="P46" s="45">
        <f t="shared" si="5"/>
        <v>550252.33344000019</v>
      </c>
      <c r="Q46" s="45">
        <f t="shared" si="6"/>
        <v>1515891.2323199997</v>
      </c>
      <c r="R46" s="45">
        <f t="shared" si="7"/>
        <v>3954264.31776</v>
      </c>
      <c r="S46" s="45">
        <f t="shared" si="8"/>
        <v>3954264.31776</v>
      </c>
    </row>
    <row r="47" spans="1:19" ht="13" x14ac:dyDescent="0.15">
      <c r="A47" s="60" t="s">
        <v>55</v>
      </c>
      <c r="B47" s="61">
        <v>46.8</v>
      </c>
      <c r="C47" s="60" t="s">
        <v>55</v>
      </c>
      <c r="D47" s="62">
        <v>465145</v>
      </c>
      <c r="E47" s="62">
        <v>1615180905</v>
      </c>
      <c r="F47" s="61">
        <v>105.3</v>
      </c>
      <c r="G47" s="63">
        <v>3472.424</v>
      </c>
      <c r="H47" s="7">
        <f t="shared" si="9"/>
        <v>58.5</v>
      </c>
      <c r="I47" s="7" t="s">
        <v>566</v>
      </c>
      <c r="J47" s="7">
        <v>30</v>
      </c>
      <c r="K47" s="7">
        <v>5</v>
      </c>
      <c r="L47" s="7">
        <f t="shared" si="10"/>
        <v>11.799999999999997</v>
      </c>
      <c r="M47" s="7">
        <f t="shared" si="11"/>
        <v>58.5</v>
      </c>
      <c r="N47" s="45">
        <f t="shared" si="3"/>
        <v>4845542.7149999999</v>
      </c>
      <c r="O47" s="45">
        <f t="shared" si="4"/>
        <v>807590.45250000001</v>
      </c>
      <c r="P47" s="45">
        <f t="shared" si="5"/>
        <v>1905913.4678999996</v>
      </c>
      <c r="Q47" s="45">
        <f t="shared" si="6"/>
        <v>9448808.2942500003</v>
      </c>
      <c r="R47" s="45">
        <f t="shared" si="7"/>
        <v>17007854.929650001</v>
      </c>
      <c r="S47" s="45">
        <f t="shared" si="8"/>
        <v>17007854.929650001</v>
      </c>
    </row>
    <row r="48" spans="1:19" ht="13" x14ac:dyDescent="0.15">
      <c r="A48" s="60" t="s">
        <v>56</v>
      </c>
      <c r="B48" s="61">
        <v>46.6</v>
      </c>
      <c r="C48" s="60" t="s">
        <v>56</v>
      </c>
      <c r="D48" s="62">
        <v>375634</v>
      </c>
      <c r="E48" s="62">
        <v>443450754</v>
      </c>
      <c r="F48" s="61">
        <v>59.6</v>
      </c>
      <c r="G48" s="63">
        <v>1180.54</v>
      </c>
      <c r="H48" s="7">
        <f t="shared" si="9"/>
        <v>13</v>
      </c>
      <c r="I48" s="7" t="s">
        <v>566</v>
      </c>
      <c r="J48" s="7">
        <v>30</v>
      </c>
      <c r="K48" s="7">
        <v>5</v>
      </c>
      <c r="L48" s="7">
        <f t="shared" si="10"/>
        <v>11.600000000000001</v>
      </c>
      <c r="M48" s="7">
        <f t="shared" si="11"/>
        <v>13</v>
      </c>
      <c r="N48" s="45">
        <f t="shared" si="3"/>
        <v>1330352.2620000001</v>
      </c>
      <c r="O48" s="45">
        <f t="shared" si="4"/>
        <v>221725.37700000001</v>
      </c>
      <c r="P48" s="45">
        <f t="shared" si="5"/>
        <v>514402.87464000005</v>
      </c>
      <c r="Q48" s="45">
        <f t="shared" si="6"/>
        <v>576485.98019999999</v>
      </c>
      <c r="R48" s="45">
        <f t="shared" si="7"/>
        <v>2642966.4938400001</v>
      </c>
      <c r="S48" s="45">
        <f t="shared" si="8"/>
        <v>2642966.4938400001</v>
      </c>
    </row>
    <row r="49" spans="1:19" ht="13" x14ac:dyDescent="0.15">
      <c r="A49" s="60" t="s">
        <v>57</v>
      </c>
      <c r="B49" s="61">
        <v>46.8</v>
      </c>
      <c r="C49" s="60" t="s">
        <v>57</v>
      </c>
      <c r="D49" s="62">
        <v>412463</v>
      </c>
      <c r="E49" s="62">
        <v>357257737</v>
      </c>
      <c r="F49" s="61">
        <v>57.4</v>
      </c>
      <c r="G49" s="61">
        <v>866.15700000000004</v>
      </c>
      <c r="H49" s="7">
        <f t="shared" si="9"/>
        <v>10.600000000000001</v>
      </c>
      <c r="I49" s="7" t="s">
        <v>566</v>
      </c>
      <c r="J49" s="7">
        <v>30</v>
      </c>
      <c r="K49" s="7">
        <v>5</v>
      </c>
      <c r="L49" s="7">
        <f t="shared" si="10"/>
        <v>11.799999999999997</v>
      </c>
      <c r="M49" s="7">
        <f t="shared" si="11"/>
        <v>10.600000000000001</v>
      </c>
      <c r="N49" s="45">
        <f t="shared" si="3"/>
        <v>1071773.2109999999</v>
      </c>
      <c r="O49" s="45">
        <f t="shared" si="4"/>
        <v>178628.86850000001</v>
      </c>
      <c r="P49" s="45">
        <f t="shared" si="5"/>
        <v>421564.12965999992</v>
      </c>
      <c r="Q49" s="45">
        <f t="shared" si="6"/>
        <v>378693.20122000005</v>
      </c>
      <c r="R49" s="45">
        <f t="shared" si="7"/>
        <v>2050659.4103799998</v>
      </c>
      <c r="S49" s="45">
        <f t="shared" si="8"/>
        <v>2050659.41038</v>
      </c>
    </row>
    <row r="50" spans="1:19" ht="13" x14ac:dyDescent="0.15">
      <c r="A50" s="60" t="s">
        <v>58</v>
      </c>
      <c r="B50" s="61">
        <v>45.9</v>
      </c>
      <c r="C50" s="60" t="s">
        <v>58</v>
      </c>
      <c r="D50" s="62">
        <v>541997</v>
      </c>
      <c r="E50" s="62">
        <v>883352499</v>
      </c>
      <c r="F50" s="61">
        <v>99.7</v>
      </c>
      <c r="G50" s="63">
        <v>1629.81</v>
      </c>
      <c r="H50" s="7">
        <f t="shared" si="9"/>
        <v>53.800000000000004</v>
      </c>
      <c r="I50" s="7" t="s">
        <v>566</v>
      </c>
      <c r="J50" s="7">
        <v>30</v>
      </c>
      <c r="K50" s="7">
        <v>5</v>
      </c>
      <c r="L50" s="7">
        <f t="shared" si="10"/>
        <v>10.899999999999999</v>
      </c>
      <c r="M50" s="7">
        <f t="shared" si="11"/>
        <v>53.800000000000004</v>
      </c>
      <c r="N50" s="45">
        <f t="shared" si="3"/>
        <v>2650057.497</v>
      </c>
      <c r="O50" s="45">
        <f t="shared" si="4"/>
        <v>441676.24949999998</v>
      </c>
      <c r="P50" s="45">
        <f t="shared" si="5"/>
        <v>962854.22390999983</v>
      </c>
      <c r="Q50" s="45">
        <f t="shared" si="6"/>
        <v>4752436.4446200002</v>
      </c>
      <c r="R50" s="45">
        <f t="shared" si="7"/>
        <v>8807024.4150299989</v>
      </c>
      <c r="S50" s="45">
        <f t="shared" si="8"/>
        <v>8807024.4150300007</v>
      </c>
    </row>
    <row r="51" spans="1:19" ht="13" x14ac:dyDescent="0.15">
      <c r="A51" s="60" t="s">
        <v>59</v>
      </c>
      <c r="B51" s="61">
        <v>46</v>
      </c>
      <c r="C51" s="60" t="s">
        <v>59</v>
      </c>
      <c r="D51" s="62">
        <v>503783</v>
      </c>
      <c r="E51" s="62">
        <v>5124684515</v>
      </c>
      <c r="F51" s="61">
        <v>70.400000000000006</v>
      </c>
      <c r="G51" s="63">
        <v>10172.414000000001</v>
      </c>
      <c r="H51" s="7">
        <f t="shared" si="9"/>
        <v>24.400000000000006</v>
      </c>
      <c r="I51" s="7" t="s">
        <v>566</v>
      </c>
      <c r="J51" s="7">
        <v>30</v>
      </c>
      <c r="K51" s="7">
        <v>5</v>
      </c>
      <c r="L51" s="7">
        <f t="shared" si="10"/>
        <v>11</v>
      </c>
      <c r="M51" s="7">
        <f t="shared" si="11"/>
        <v>24.400000000000006</v>
      </c>
      <c r="N51" s="45">
        <f t="shared" si="3"/>
        <v>15374053.545</v>
      </c>
      <c r="O51" s="45">
        <f t="shared" si="4"/>
        <v>2562342.2574999998</v>
      </c>
      <c r="P51" s="45">
        <f t="shared" si="5"/>
        <v>5637152.9665000001</v>
      </c>
      <c r="Q51" s="45">
        <f t="shared" si="6"/>
        <v>12504230.216600003</v>
      </c>
      <c r="R51" s="45">
        <f t="shared" si="7"/>
        <v>36077778.985600002</v>
      </c>
      <c r="S51" s="45">
        <f t="shared" si="8"/>
        <v>36077778.985600002</v>
      </c>
    </row>
    <row r="52" spans="1:19" ht="13" x14ac:dyDescent="0.15">
      <c r="A52" s="60" t="s">
        <v>60</v>
      </c>
      <c r="B52" s="61">
        <v>46</v>
      </c>
      <c r="C52" s="60" t="s">
        <v>60</v>
      </c>
      <c r="D52" s="62">
        <v>117755</v>
      </c>
      <c r="E52" s="62">
        <v>68884955</v>
      </c>
      <c r="F52" s="61">
        <v>87.6</v>
      </c>
      <c r="G52" s="61">
        <v>584.98500000000001</v>
      </c>
      <c r="H52" s="7">
        <f t="shared" si="9"/>
        <v>41.599999999999994</v>
      </c>
      <c r="I52" s="7" t="s">
        <v>566</v>
      </c>
      <c r="J52" s="7">
        <v>30</v>
      </c>
      <c r="K52" s="7">
        <v>5</v>
      </c>
      <c r="L52" s="7">
        <f t="shared" si="10"/>
        <v>11</v>
      </c>
      <c r="M52" s="7">
        <f t="shared" si="11"/>
        <v>41.599999999999994</v>
      </c>
      <c r="N52" s="45">
        <f t="shared" si="3"/>
        <v>206654.86499999999</v>
      </c>
      <c r="O52" s="45">
        <f t="shared" si="4"/>
        <v>34442.477500000001</v>
      </c>
      <c r="P52" s="45">
        <f t="shared" si="5"/>
        <v>75773.450500000006</v>
      </c>
      <c r="Q52" s="45">
        <f t="shared" si="6"/>
        <v>286561.41279999993</v>
      </c>
      <c r="R52" s="45">
        <f t="shared" si="7"/>
        <v>603432.20579999988</v>
      </c>
      <c r="S52" s="45">
        <f t="shared" si="8"/>
        <v>603432.2058</v>
      </c>
    </row>
    <row r="53" spans="1:19" ht="13" x14ac:dyDescent="0.15">
      <c r="A53" s="60" t="s">
        <v>61</v>
      </c>
      <c r="B53" s="61">
        <v>45.8</v>
      </c>
      <c r="C53" s="60" t="s">
        <v>61</v>
      </c>
      <c r="D53" s="62">
        <v>239632</v>
      </c>
      <c r="E53" s="62">
        <v>201207682</v>
      </c>
      <c r="F53" s="61">
        <v>104.4</v>
      </c>
      <c r="G53" s="61">
        <v>839.65300000000002</v>
      </c>
      <c r="H53" s="7">
        <f t="shared" si="9"/>
        <v>58.600000000000009</v>
      </c>
      <c r="I53" s="7" t="s">
        <v>566</v>
      </c>
      <c r="J53" s="7">
        <v>30</v>
      </c>
      <c r="K53" s="7">
        <v>5</v>
      </c>
      <c r="L53" s="7">
        <f t="shared" si="10"/>
        <v>10.799999999999997</v>
      </c>
      <c r="M53" s="7">
        <f t="shared" si="11"/>
        <v>58.600000000000009</v>
      </c>
      <c r="N53" s="45">
        <f t="shared" si="3"/>
        <v>603623.04599999997</v>
      </c>
      <c r="O53" s="45">
        <f t="shared" si="4"/>
        <v>100603.841</v>
      </c>
      <c r="P53" s="45">
        <f t="shared" si="5"/>
        <v>217304.29655999993</v>
      </c>
      <c r="Q53" s="45">
        <f t="shared" si="6"/>
        <v>1179077.0165200001</v>
      </c>
      <c r="R53" s="45">
        <f t="shared" si="7"/>
        <v>2100608.2000799999</v>
      </c>
      <c r="S53" s="45">
        <f t="shared" si="8"/>
        <v>2100608.2000799999</v>
      </c>
    </row>
    <row r="54" spans="1:19" ht="13" x14ac:dyDescent="0.15">
      <c r="A54" s="60" t="s">
        <v>62</v>
      </c>
      <c r="B54" s="61">
        <v>45.6</v>
      </c>
      <c r="C54" s="60" t="s">
        <v>62</v>
      </c>
      <c r="D54" s="62">
        <v>117748</v>
      </c>
      <c r="E54" s="62">
        <v>49812492</v>
      </c>
      <c r="F54" s="61">
        <v>66.900000000000006</v>
      </c>
      <c r="G54" s="61">
        <v>423.04500000000002</v>
      </c>
      <c r="H54" s="7">
        <f t="shared" si="9"/>
        <v>21.300000000000004</v>
      </c>
      <c r="I54" s="7" t="s">
        <v>566</v>
      </c>
      <c r="J54" s="7">
        <v>30</v>
      </c>
      <c r="K54" s="7">
        <v>5</v>
      </c>
      <c r="L54" s="7">
        <f t="shared" si="10"/>
        <v>10.600000000000001</v>
      </c>
      <c r="M54" s="7">
        <f t="shared" si="11"/>
        <v>21.300000000000004</v>
      </c>
      <c r="N54" s="45">
        <f t="shared" si="3"/>
        <v>149437.476</v>
      </c>
      <c r="O54" s="45">
        <f t="shared" si="4"/>
        <v>24906.245999999999</v>
      </c>
      <c r="P54" s="45">
        <f t="shared" si="5"/>
        <v>52801.241520000003</v>
      </c>
      <c r="Q54" s="45">
        <f t="shared" si="6"/>
        <v>106100.60796000002</v>
      </c>
      <c r="R54" s="45">
        <f t="shared" si="7"/>
        <v>333245.57148000004</v>
      </c>
      <c r="S54" s="45">
        <f t="shared" si="8"/>
        <v>333245.57148000004</v>
      </c>
    </row>
    <row r="55" spans="1:19" ht="13" x14ac:dyDescent="0.15">
      <c r="A55" s="60" t="s">
        <v>63</v>
      </c>
      <c r="B55" s="61">
        <v>46.4</v>
      </c>
      <c r="C55" s="60" t="s">
        <v>63</v>
      </c>
      <c r="D55" s="62">
        <v>365545</v>
      </c>
      <c r="E55" s="62">
        <v>626068313</v>
      </c>
      <c r="F55" s="61">
        <v>52.4</v>
      </c>
      <c r="G55" s="63">
        <v>1712.6969999999999</v>
      </c>
      <c r="H55" s="7">
        <f t="shared" si="9"/>
        <v>6</v>
      </c>
      <c r="I55" s="7" t="s">
        <v>566</v>
      </c>
      <c r="J55" s="7">
        <v>30</v>
      </c>
      <c r="K55" s="7">
        <v>5</v>
      </c>
      <c r="L55" s="7">
        <f t="shared" si="10"/>
        <v>11.399999999999999</v>
      </c>
      <c r="M55" s="7">
        <f t="shared" si="11"/>
        <v>6</v>
      </c>
      <c r="N55" s="45">
        <f t="shared" si="3"/>
        <v>1878204.939</v>
      </c>
      <c r="O55" s="45">
        <f t="shared" si="4"/>
        <v>313034.15649999998</v>
      </c>
      <c r="P55" s="45">
        <f t="shared" si="5"/>
        <v>713717.87681999989</v>
      </c>
      <c r="Q55" s="45">
        <f t="shared" si="6"/>
        <v>375640.9878</v>
      </c>
      <c r="R55" s="45">
        <f t="shared" si="7"/>
        <v>3280597.9601199999</v>
      </c>
      <c r="S55" s="45">
        <f t="shared" si="8"/>
        <v>3280597.9601199999</v>
      </c>
    </row>
    <row r="56" spans="1:19" ht="13" x14ac:dyDescent="0.15">
      <c r="A56" s="60" t="s">
        <v>64</v>
      </c>
      <c r="B56" s="61">
        <v>45.6</v>
      </c>
      <c r="C56" s="60" t="s">
        <v>64</v>
      </c>
      <c r="D56" s="62">
        <v>317069</v>
      </c>
      <c r="E56" s="62">
        <v>717506577</v>
      </c>
      <c r="F56" s="61">
        <v>87.8</v>
      </c>
      <c r="G56" s="63">
        <v>2262.9340000000002</v>
      </c>
      <c r="H56" s="7">
        <f t="shared" si="9"/>
        <v>42.199999999999996</v>
      </c>
      <c r="I56" s="7" t="s">
        <v>566</v>
      </c>
      <c r="J56" s="7">
        <v>30</v>
      </c>
      <c r="K56" s="7">
        <v>5</v>
      </c>
      <c r="L56" s="7">
        <f t="shared" si="10"/>
        <v>10.600000000000001</v>
      </c>
      <c r="M56" s="7">
        <f t="shared" si="11"/>
        <v>42.199999999999996</v>
      </c>
      <c r="N56" s="45">
        <f t="shared" si="3"/>
        <v>2152519.7310000001</v>
      </c>
      <c r="O56" s="45">
        <f t="shared" si="4"/>
        <v>358753.28850000002</v>
      </c>
      <c r="P56" s="45">
        <f t="shared" si="5"/>
        <v>760556.97162000008</v>
      </c>
      <c r="Q56" s="45">
        <f t="shared" si="6"/>
        <v>3027877.7549399999</v>
      </c>
      <c r="R56" s="45">
        <f t="shared" si="7"/>
        <v>6299707.7460600007</v>
      </c>
      <c r="S56" s="45">
        <f t="shared" si="8"/>
        <v>6299707.7460599998</v>
      </c>
    </row>
    <row r="57" spans="1:19" ht="13" x14ac:dyDescent="0.15">
      <c r="A57" s="60" t="s">
        <v>65</v>
      </c>
      <c r="B57" s="61">
        <v>47.2</v>
      </c>
      <c r="C57" s="60" t="s">
        <v>65</v>
      </c>
      <c r="D57" s="62">
        <v>218560</v>
      </c>
      <c r="E57" s="62">
        <v>208869729</v>
      </c>
      <c r="F57" s="61">
        <v>59.8</v>
      </c>
      <c r="G57" s="61">
        <v>955.66300000000001</v>
      </c>
      <c r="H57" s="7">
        <f t="shared" si="9"/>
        <v>12.599999999999994</v>
      </c>
      <c r="I57" s="7" t="s">
        <v>566</v>
      </c>
      <c r="J57" s="7">
        <v>30</v>
      </c>
      <c r="K57" s="7">
        <v>5</v>
      </c>
      <c r="L57" s="7">
        <f t="shared" si="10"/>
        <v>12.200000000000003</v>
      </c>
      <c r="M57" s="7">
        <f t="shared" si="11"/>
        <v>12.599999999999994</v>
      </c>
      <c r="N57" s="45">
        <f t="shared" si="3"/>
        <v>626609.18700000003</v>
      </c>
      <c r="O57" s="45">
        <f t="shared" si="4"/>
        <v>104434.8645</v>
      </c>
      <c r="P57" s="45">
        <f t="shared" si="5"/>
        <v>254821.06938000006</v>
      </c>
      <c r="Q57" s="45">
        <f t="shared" si="6"/>
        <v>263175.85853999987</v>
      </c>
      <c r="R57" s="45">
        <f t="shared" si="7"/>
        <v>1249040.97942</v>
      </c>
      <c r="S57" s="45">
        <f t="shared" si="8"/>
        <v>1249040.97942</v>
      </c>
    </row>
    <row r="58" spans="1:19" ht="13" x14ac:dyDescent="0.15">
      <c r="A58" s="60" t="s">
        <v>66</v>
      </c>
      <c r="B58" s="61">
        <v>45.4</v>
      </c>
      <c r="C58" s="60" t="s">
        <v>66</v>
      </c>
      <c r="D58" s="62">
        <v>207789</v>
      </c>
      <c r="E58" s="62">
        <v>159197248</v>
      </c>
      <c r="F58" s="61">
        <v>90.1</v>
      </c>
      <c r="G58" s="61">
        <v>766.14700000000005</v>
      </c>
      <c r="H58" s="7">
        <f t="shared" si="9"/>
        <v>44.699999999999996</v>
      </c>
      <c r="I58" s="7" t="s">
        <v>566</v>
      </c>
      <c r="J58" s="7">
        <v>30</v>
      </c>
      <c r="K58" s="7">
        <v>5</v>
      </c>
      <c r="L58" s="7">
        <f t="shared" si="10"/>
        <v>10.399999999999999</v>
      </c>
      <c r="M58" s="7">
        <f t="shared" si="11"/>
        <v>44.699999999999996</v>
      </c>
      <c r="N58" s="45">
        <f t="shared" si="3"/>
        <v>477591.74400000001</v>
      </c>
      <c r="O58" s="45">
        <f t="shared" si="4"/>
        <v>79598.623999999996</v>
      </c>
      <c r="P58" s="45">
        <f t="shared" si="5"/>
        <v>165565.13791999998</v>
      </c>
      <c r="Q58" s="45">
        <f t="shared" si="6"/>
        <v>711611.69855999993</v>
      </c>
      <c r="R58" s="45">
        <f t="shared" si="7"/>
        <v>1434367.2044799998</v>
      </c>
      <c r="S58" s="45">
        <f t="shared" si="8"/>
        <v>1434367.2044799998</v>
      </c>
    </row>
    <row r="59" spans="1:19" ht="26" x14ac:dyDescent="0.15">
      <c r="A59" s="60" t="s">
        <v>67</v>
      </c>
      <c r="B59" s="61">
        <v>45.2</v>
      </c>
      <c r="C59" s="60" t="s">
        <v>67</v>
      </c>
      <c r="D59" s="62">
        <v>448676</v>
      </c>
      <c r="E59" s="62">
        <v>950743584</v>
      </c>
      <c r="F59" s="61">
        <v>95.1</v>
      </c>
      <c r="G59" s="63">
        <v>2118.9960000000001</v>
      </c>
      <c r="H59" s="7">
        <f t="shared" si="9"/>
        <v>49.899999999999991</v>
      </c>
      <c r="I59" s="7" t="s">
        <v>566</v>
      </c>
      <c r="J59" s="7">
        <v>30</v>
      </c>
      <c r="K59" s="7">
        <v>5</v>
      </c>
      <c r="L59" s="7">
        <f t="shared" si="10"/>
        <v>10.200000000000003</v>
      </c>
      <c r="M59" s="7">
        <f t="shared" si="11"/>
        <v>49.899999999999991</v>
      </c>
      <c r="N59" s="45">
        <f t="shared" si="3"/>
        <v>2852230.7519999999</v>
      </c>
      <c r="O59" s="45">
        <f t="shared" si="4"/>
        <v>475371.79200000002</v>
      </c>
      <c r="P59" s="45">
        <f t="shared" si="5"/>
        <v>969758.45568000036</v>
      </c>
      <c r="Q59" s="45">
        <f t="shared" si="6"/>
        <v>4744210.4841599995</v>
      </c>
      <c r="R59" s="45">
        <f t="shared" si="7"/>
        <v>9041571.4838399999</v>
      </c>
      <c r="S59" s="45">
        <f t="shared" si="8"/>
        <v>9041571.4838399999</v>
      </c>
    </row>
    <row r="60" spans="1:19" ht="13" x14ac:dyDescent="0.15">
      <c r="A60" s="60" t="s">
        <v>68</v>
      </c>
      <c r="B60" s="61">
        <v>46.5</v>
      </c>
      <c r="C60" s="60" t="s">
        <v>68</v>
      </c>
      <c r="D60" s="62">
        <v>241328</v>
      </c>
      <c r="E60" s="62">
        <v>526284855</v>
      </c>
      <c r="F60" s="61">
        <v>59.8</v>
      </c>
      <c r="G60" s="63">
        <v>2180.7829999999999</v>
      </c>
      <c r="H60" s="7">
        <f t="shared" si="9"/>
        <v>13.299999999999997</v>
      </c>
      <c r="I60" s="7" t="s">
        <v>566</v>
      </c>
      <c r="J60" s="7">
        <v>30</v>
      </c>
      <c r="K60" s="7">
        <v>5</v>
      </c>
      <c r="L60" s="7">
        <f t="shared" si="10"/>
        <v>11.5</v>
      </c>
      <c r="M60" s="7">
        <f t="shared" si="11"/>
        <v>13.299999999999997</v>
      </c>
      <c r="N60" s="45">
        <f t="shared" si="3"/>
        <v>1578854.5649999999</v>
      </c>
      <c r="O60" s="45">
        <f t="shared" si="4"/>
        <v>263142.42749999999</v>
      </c>
      <c r="P60" s="45">
        <f t="shared" si="5"/>
        <v>605227.58325000003</v>
      </c>
      <c r="Q60" s="45">
        <f t="shared" si="6"/>
        <v>699958.85714999982</v>
      </c>
      <c r="R60" s="45">
        <f t="shared" si="7"/>
        <v>3147183.4328999994</v>
      </c>
      <c r="S60" s="45">
        <f t="shared" si="8"/>
        <v>3147183.4328999999</v>
      </c>
    </row>
    <row r="61" spans="1:19" ht="13" x14ac:dyDescent="0.15">
      <c r="A61" s="60" t="s">
        <v>69</v>
      </c>
      <c r="B61" s="61">
        <v>45.5</v>
      </c>
      <c r="C61" s="60" t="s">
        <v>69</v>
      </c>
      <c r="D61" s="62">
        <v>249495</v>
      </c>
      <c r="E61" s="62">
        <v>181270980</v>
      </c>
      <c r="F61" s="61">
        <v>116.7</v>
      </c>
      <c r="G61" s="61">
        <v>726.553</v>
      </c>
      <c r="H61" s="7">
        <f t="shared" si="9"/>
        <v>71.2</v>
      </c>
      <c r="I61" s="7" t="s">
        <v>566</v>
      </c>
      <c r="J61" s="7">
        <v>30</v>
      </c>
      <c r="K61" s="7">
        <v>5</v>
      </c>
      <c r="L61" s="7">
        <f t="shared" si="10"/>
        <v>10.5</v>
      </c>
      <c r="M61" s="7">
        <f t="shared" si="11"/>
        <v>71.2</v>
      </c>
      <c r="N61" s="45">
        <f t="shared" si="3"/>
        <v>543812.93999999994</v>
      </c>
      <c r="O61" s="45">
        <f t="shared" si="4"/>
        <v>90635.49</v>
      </c>
      <c r="P61" s="45">
        <f t="shared" si="5"/>
        <v>190334.52900000001</v>
      </c>
      <c r="Q61" s="45">
        <f t="shared" si="6"/>
        <v>1290649.3776</v>
      </c>
      <c r="R61" s="45">
        <f t="shared" si="7"/>
        <v>2115432.3366</v>
      </c>
      <c r="S61" s="45">
        <f t="shared" si="8"/>
        <v>2115432.3366</v>
      </c>
    </row>
    <row r="62" spans="1:19" ht="13" x14ac:dyDescent="0.15">
      <c r="A62" s="60" t="s">
        <v>70</v>
      </c>
      <c r="B62" s="61">
        <v>45.1</v>
      </c>
      <c r="C62" s="60" t="s">
        <v>70</v>
      </c>
      <c r="D62" s="62">
        <v>795138</v>
      </c>
      <c r="E62" s="62">
        <v>28728443582</v>
      </c>
      <c r="F62" s="61">
        <v>88.5</v>
      </c>
      <c r="G62" s="63">
        <v>36130.116000000002</v>
      </c>
      <c r="H62" s="7">
        <f t="shared" si="9"/>
        <v>43.4</v>
      </c>
      <c r="I62" s="7" t="s">
        <v>566</v>
      </c>
      <c r="J62" s="7">
        <v>30</v>
      </c>
      <c r="K62" s="7">
        <v>5</v>
      </c>
      <c r="L62" s="7">
        <f t="shared" si="10"/>
        <v>10.100000000000001</v>
      </c>
      <c r="M62" s="7">
        <f t="shared" si="11"/>
        <v>43.4</v>
      </c>
      <c r="N62" s="45">
        <f t="shared" si="3"/>
        <v>86185330.746000007</v>
      </c>
      <c r="O62" s="45">
        <f t="shared" si="4"/>
        <v>14364221.790999999</v>
      </c>
      <c r="P62" s="45">
        <f t="shared" si="5"/>
        <v>29015728.017820001</v>
      </c>
      <c r="Q62" s="45">
        <f t="shared" si="6"/>
        <v>124681445.14588</v>
      </c>
      <c r="R62" s="45">
        <f t="shared" si="7"/>
        <v>254246725.70069999</v>
      </c>
      <c r="S62" s="45">
        <f t="shared" si="8"/>
        <v>254246725.70070001</v>
      </c>
    </row>
    <row r="63" spans="1:19" ht="13" x14ac:dyDescent="0.15">
      <c r="A63" s="60" t="s">
        <v>71</v>
      </c>
      <c r="B63" s="61">
        <v>46.4</v>
      </c>
      <c r="C63" s="60" t="s">
        <v>71</v>
      </c>
      <c r="D63" s="62">
        <v>320526</v>
      </c>
      <c r="E63" s="62">
        <v>680026333</v>
      </c>
      <c r="F63" s="61">
        <v>55.1</v>
      </c>
      <c r="G63" s="63">
        <v>2121.596</v>
      </c>
      <c r="H63" s="7">
        <f t="shared" si="9"/>
        <v>8.7000000000000028</v>
      </c>
      <c r="I63" s="7" t="s">
        <v>566</v>
      </c>
      <c r="J63" s="7">
        <v>30</v>
      </c>
      <c r="K63" s="7">
        <v>5</v>
      </c>
      <c r="L63" s="7">
        <f t="shared" si="10"/>
        <v>11.399999999999999</v>
      </c>
      <c r="M63" s="7">
        <f t="shared" si="11"/>
        <v>8.7000000000000028</v>
      </c>
      <c r="N63" s="45">
        <f t="shared" si="3"/>
        <v>2040078.9990000001</v>
      </c>
      <c r="O63" s="45">
        <f t="shared" si="4"/>
        <v>340013.16649999999</v>
      </c>
      <c r="P63" s="45">
        <f t="shared" si="5"/>
        <v>775230.01961999992</v>
      </c>
      <c r="Q63" s="45">
        <f t="shared" si="6"/>
        <v>591622.90971000027</v>
      </c>
      <c r="R63" s="45">
        <f t="shared" si="7"/>
        <v>3746945.0948300003</v>
      </c>
      <c r="S63" s="45">
        <f t="shared" si="8"/>
        <v>3746945.0948300003</v>
      </c>
    </row>
    <row r="64" spans="1:19" ht="13" x14ac:dyDescent="0.15">
      <c r="A64" s="60" t="s">
        <v>72</v>
      </c>
      <c r="B64" s="61">
        <v>47</v>
      </c>
      <c r="C64" s="60" t="s">
        <v>72</v>
      </c>
      <c r="D64" s="62">
        <v>398565</v>
      </c>
      <c r="E64" s="62">
        <v>2142810968</v>
      </c>
      <c r="F64" s="61">
        <v>60.2</v>
      </c>
      <c r="G64" s="63">
        <v>5376.3159999999998</v>
      </c>
      <c r="H64" s="7">
        <f t="shared" si="9"/>
        <v>13.200000000000003</v>
      </c>
      <c r="I64" s="7" t="s">
        <v>566</v>
      </c>
      <c r="J64" s="7">
        <v>30</v>
      </c>
      <c r="K64" s="7">
        <v>5</v>
      </c>
      <c r="L64" s="7">
        <f t="shared" si="10"/>
        <v>12</v>
      </c>
      <c r="M64" s="7">
        <f t="shared" si="11"/>
        <v>13.200000000000003</v>
      </c>
      <c r="N64" s="45">
        <f t="shared" si="3"/>
        <v>6428432.9040000001</v>
      </c>
      <c r="O64" s="45">
        <f t="shared" si="4"/>
        <v>1071405.4839999999</v>
      </c>
      <c r="P64" s="45">
        <f t="shared" si="5"/>
        <v>2571373.1616000002</v>
      </c>
      <c r="Q64" s="45">
        <f t="shared" si="6"/>
        <v>2828510.4777600006</v>
      </c>
      <c r="R64" s="45">
        <f t="shared" si="7"/>
        <v>12899722.027360002</v>
      </c>
      <c r="S64" s="45">
        <f t="shared" si="8"/>
        <v>12899722.02736</v>
      </c>
    </row>
    <row r="65" spans="1:19" ht="13" x14ac:dyDescent="0.15">
      <c r="A65" s="60" t="s">
        <v>73</v>
      </c>
      <c r="B65" s="61">
        <v>43.8</v>
      </c>
      <c r="C65" s="60" t="s">
        <v>73</v>
      </c>
      <c r="D65" s="62">
        <v>460507</v>
      </c>
      <c r="E65" s="62">
        <v>1269719897</v>
      </c>
      <c r="F65" s="61">
        <v>110.8</v>
      </c>
      <c r="G65" s="63">
        <v>2757.22</v>
      </c>
      <c r="H65" s="7">
        <f t="shared" si="9"/>
        <v>67</v>
      </c>
      <c r="I65" s="7" t="s">
        <v>566</v>
      </c>
      <c r="J65" s="7">
        <v>30</v>
      </c>
      <c r="K65" s="7">
        <v>5</v>
      </c>
      <c r="L65" s="7">
        <f t="shared" si="10"/>
        <v>8.7999999999999972</v>
      </c>
      <c r="M65" s="7">
        <f t="shared" si="11"/>
        <v>67</v>
      </c>
      <c r="N65" s="45">
        <f t="shared" si="3"/>
        <v>3809159.6910000001</v>
      </c>
      <c r="O65" s="45">
        <f t="shared" si="4"/>
        <v>634859.94850000006</v>
      </c>
      <c r="P65" s="45">
        <f t="shared" si="5"/>
        <v>1117353.5093599996</v>
      </c>
      <c r="Q65" s="45">
        <f t="shared" si="6"/>
        <v>8507123.3099000007</v>
      </c>
      <c r="R65" s="45">
        <f t="shared" si="7"/>
        <v>14068496.458760001</v>
      </c>
      <c r="S65" s="45">
        <f t="shared" si="8"/>
        <v>14068496.458760001</v>
      </c>
    </row>
    <row r="66" spans="1:19" ht="13" x14ac:dyDescent="0.15">
      <c r="A66" s="60" t="s">
        <v>74</v>
      </c>
      <c r="B66" s="61">
        <v>45.8</v>
      </c>
      <c r="C66" s="60" t="s">
        <v>74</v>
      </c>
      <c r="D66" s="62">
        <v>338187</v>
      </c>
      <c r="E66" s="62">
        <v>244913875</v>
      </c>
      <c r="F66" s="61">
        <v>113.3</v>
      </c>
      <c r="G66" s="61">
        <v>724.19600000000003</v>
      </c>
      <c r="H66" s="7">
        <f t="shared" si="9"/>
        <v>67.5</v>
      </c>
      <c r="I66" s="7" t="s">
        <v>566</v>
      </c>
      <c r="J66" s="7">
        <v>30</v>
      </c>
      <c r="K66" s="7">
        <v>5</v>
      </c>
      <c r="L66" s="7">
        <f t="shared" si="10"/>
        <v>10.799999999999997</v>
      </c>
      <c r="M66" s="7">
        <f t="shared" si="11"/>
        <v>67.5</v>
      </c>
      <c r="N66" s="45">
        <f t="shared" si="3"/>
        <v>734741.625</v>
      </c>
      <c r="O66" s="45">
        <f t="shared" si="4"/>
        <v>122456.9375</v>
      </c>
      <c r="P66" s="45">
        <f t="shared" si="5"/>
        <v>264506.98499999993</v>
      </c>
      <c r="Q66" s="45">
        <f t="shared" si="6"/>
        <v>1653168.65625</v>
      </c>
      <c r="R66" s="45">
        <f t="shared" si="7"/>
        <v>2774874.2037499999</v>
      </c>
      <c r="S66" s="45">
        <f t="shared" si="8"/>
        <v>2774874.2037499999</v>
      </c>
    </row>
    <row r="67" spans="1:19" ht="13" x14ac:dyDescent="0.15">
      <c r="A67" s="60" t="s">
        <v>75</v>
      </c>
      <c r="B67" s="61">
        <v>46</v>
      </c>
      <c r="C67" s="60" t="s">
        <v>75</v>
      </c>
      <c r="D67" s="62">
        <v>609055</v>
      </c>
      <c r="E67" s="62">
        <v>3427935324</v>
      </c>
      <c r="F67" s="61">
        <v>73.7</v>
      </c>
      <c r="G67" s="63">
        <v>5628.2889999999998</v>
      </c>
      <c r="H67" s="7">
        <f t="shared" si="9"/>
        <v>27.700000000000003</v>
      </c>
      <c r="I67" s="7" t="s">
        <v>566</v>
      </c>
      <c r="J67" s="7">
        <v>30</v>
      </c>
      <c r="K67" s="7">
        <v>5</v>
      </c>
      <c r="L67" s="7">
        <f t="shared" si="10"/>
        <v>11</v>
      </c>
      <c r="M67" s="7">
        <f t="shared" si="11"/>
        <v>27.700000000000003</v>
      </c>
      <c r="N67" s="45">
        <f t="shared" si="3"/>
        <v>10283805.971999999</v>
      </c>
      <c r="O67" s="45">
        <f t="shared" si="4"/>
        <v>1713967.662</v>
      </c>
      <c r="P67" s="45">
        <f t="shared" si="5"/>
        <v>3770728.8563999999</v>
      </c>
      <c r="Q67" s="45">
        <f t="shared" si="6"/>
        <v>9495380.8474800009</v>
      </c>
      <c r="R67" s="45">
        <f t="shared" si="7"/>
        <v>25263883.33788</v>
      </c>
      <c r="S67" s="45">
        <f t="shared" si="8"/>
        <v>25263883.33788</v>
      </c>
    </row>
    <row r="68" spans="1:19" ht="13" x14ac:dyDescent="0.15">
      <c r="A68" s="60" t="s">
        <v>76</v>
      </c>
      <c r="B68" s="61">
        <v>46.5</v>
      </c>
      <c r="C68" s="60" t="s">
        <v>76</v>
      </c>
      <c r="D68" s="62">
        <v>495663</v>
      </c>
      <c r="E68" s="62">
        <v>242445947</v>
      </c>
      <c r="F68" s="61">
        <v>61.6</v>
      </c>
      <c r="G68" s="61">
        <v>489.13499999999999</v>
      </c>
      <c r="H68" s="7">
        <f t="shared" si="9"/>
        <v>15.100000000000001</v>
      </c>
      <c r="I68" s="7" t="s">
        <v>566</v>
      </c>
      <c r="J68" s="7">
        <v>30</v>
      </c>
      <c r="K68" s="7">
        <v>5</v>
      </c>
      <c r="L68" s="7">
        <f t="shared" si="10"/>
        <v>11.5</v>
      </c>
      <c r="M68" s="7">
        <f t="shared" si="11"/>
        <v>15.100000000000001</v>
      </c>
      <c r="N68" s="45">
        <f t="shared" si="3"/>
        <v>727337.84100000001</v>
      </c>
      <c r="O68" s="45">
        <f t="shared" si="4"/>
        <v>121222.97349999999</v>
      </c>
      <c r="P68" s="45">
        <f t="shared" si="5"/>
        <v>278812.83905000001</v>
      </c>
      <c r="Q68" s="45">
        <f t="shared" si="6"/>
        <v>366093.37997000001</v>
      </c>
      <c r="R68" s="45">
        <f t="shared" si="7"/>
        <v>1493467.0335200001</v>
      </c>
      <c r="S68" s="45">
        <f t="shared" si="8"/>
        <v>1493467.0335200001</v>
      </c>
    </row>
    <row r="69" spans="1:19" ht="13" x14ac:dyDescent="0.15">
      <c r="A69" s="60" t="s">
        <v>77</v>
      </c>
      <c r="B69" s="61">
        <v>46.5</v>
      </c>
      <c r="C69" s="60" t="s">
        <v>77</v>
      </c>
      <c r="D69" s="62">
        <v>307852</v>
      </c>
      <c r="E69" s="62">
        <v>103628742</v>
      </c>
      <c r="F69" s="61">
        <v>93</v>
      </c>
      <c r="G69" s="61">
        <v>336.61900000000003</v>
      </c>
      <c r="H69" s="7">
        <f t="shared" si="9"/>
        <v>46.5</v>
      </c>
      <c r="I69" s="7" t="s">
        <v>566</v>
      </c>
      <c r="J69" s="7">
        <v>30</v>
      </c>
      <c r="K69" s="7">
        <v>5</v>
      </c>
      <c r="L69" s="7">
        <f t="shared" si="10"/>
        <v>11.5</v>
      </c>
      <c r="M69" s="7">
        <f t="shared" si="11"/>
        <v>46.5</v>
      </c>
      <c r="N69" s="45">
        <f t="shared" si="3"/>
        <v>310886.22600000002</v>
      </c>
      <c r="O69" s="45">
        <f t="shared" si="4"/>
        <v>51814.370999999999</v>
      </c>
      <c r="P69" s="45">
        <f t="shared" si="5"/>
        <v>119173.0533</v>
      </c>
      <c r="Q69" s="45">
        <f t="shared" si="6"/>
        <v>481873.65029999998</v>
      </c>
      <c r="R69" s="45">
        <f t="shared" si="7"/>
        <v>963747.30059999996</v>
      </c>
      <c r="S69" s="45">
        <f t="shared" si="8"/>
        <v>963747.30059999996</v>
      </c>
    </row>
    <row r="70" spans="1:19" ht="13" x14ac:dyDescent="0.15">
      <c r="A70" s="60" t="s">
        <v>78</v>
      </c>
      <c r="B70" s="61">
        <v>46.3</v>
      </c>
      <c r="C70" s="60" t="s">
        <v>78</v>
      </c>
      <c r="D70" s="62">
        <v>403123</v>
      </c>
      <c r="E70" s="62">
        <v>599232004</v>
      </c>
      <c r="F70" s="61">
        <v>82</v>
      </c>
      <c r="G70" s="63">
        <v>1486.4760000000001</v>
      </c>
      <c r="H70" s="7">
        <f t="shared" ref="H70:H101" si="12">F70-B70</f>
        <v>35.700000000000003</v>
      </c>
      <c r="I70" s="7" t="s">
        <v>566</v>
      </c>
      <c r="J70" s="7">
        <v>30</v>
      </c>
      <c r="K70" s="7">
        <v>5</v>
      </c>
      <c r="L70" s="7">
        <f t="shared" ref="L70:L101" si="13">B70-J70-K70</f>
        <v>11.299999999999997</v>
      </c>
      <c r="M70" s="7">
        <f t="shared" ref="M70:M101" si="14">F70-B70</f>
        <v>35.700000000000003</v>
      </c>
      <c r="N70" s="45">
        <f t="shared" si="3"/>
        <v>1797696.0120000001</v>
      </c>
      <c r="O70" s="45">
        <f t="shared" si="4"/>
        <v>299616.00199999998</v>
      </c>
      <c r="P70" s="45">
        <f t="shared" si="5"/>
        <v>677132.16451999976</v>
      </c>
      <c r="Q70" s="45">
        <f t="shared" si="6"/>
        <v>2139258.2542800005</v>
      </c>
      <c r="R70" s="45">
        <f t="shared" si="7"/>
        <v>4913702.4328000005</v>
      </c>
      <c r="S70" s="45">
        <f t="shared" si="8"/>
        <v>4913702.4327999996</v>
      </c>
    </row>
    <row r="71" spans="1:19" ht="13" x14ac:dyDescent="0.15">
      <c r="A71" s="60" t="s">
        <v>79</v>
      </c>
      <c r="B71" s="61">
        <v>46.1</v>
      </c>
      <c r="C71" s="60" t="s">
        <v>79</v>
      </c>
      <c r="D71" s="62">
        <v>369886</v>
      </c>
      <c r="E71" s="62">
        <v>866929551</v>
      </c>
      <c r="F71" s="61">
        <v>72.2</v>
      </c>
      <c r="G71" s="63">
        <v>2343.7719999999999</v>
      </c>
      <c r="H71" s="7">
        <f t="shared" si="12"/>
        <v>26.1</v>
      </c>
      <c r="I71" s="7" t="s">
        <v>566</v>
      </c>
      <c r="J71" s="7">
        <v>30</v>
      </c>
      <c r="K71" s="7">
        <v>5</v>
      </c>
      <c r="L71" s="7">
        <f t="shared" si="13"/>
        <v>11.100000000000001</v>
      </c>
      <c r="M71" s="7">
        <f t="shared" si="14"/>
        <v>26.1</v>
      </c>
      <c r="N71" s="45">
        <f t="shared" ref="N71:N134" si="15">E71*J71/10000</f>
        <v>2600788.6529999999</v>
      </c>
      <c r="O71" s="45">
        <f t="shared" ref="O71:O134" si="16">E71*K71/10000</f>
        <v>433464.77549999999</v>
      </c>
      <c r="P71" s="45">
        <f t="shared" ref="P71:P134" si="17">E71*L71/10000</f>
        <v>962291.80161000008</v>
      </c>
      <c r="Q71" s="45">
        <f t="shared" ref="Q71:Q134" si="18">E71*M71/10000</f>
        <v>2262686.1281100004</v>
      </c>
      <c r="R71" s="45">
        <f t="shared" ref="R71:R134" si="19">SUM(N71:Q71)</f>
        <v>6259231.3582199998</v>
      </c>
      <c r="S71" s="45">
        <f t="shared" ref="S71:S134" si="20">E71*F71/10000</f>
        <v>6259231.3582200008</v>
      </c>
    </row>
    <row r="72" spans="1:19" ht="13" x14ac:dyDescent="0.15">
      <c r="A72" s="60" t="s">
        <v>80</v>
      </c>
      <c r="B72" s="61">
        <v>45.7</v>
      </c>
      <c r="C72" s="60" t="s">
        <v>80</v>
      </c>
      <c r="D72" s="62">
        <v>369442</v>
      </c>
      <c r="E72" s="62">
        <v>743690991</v>
      </c>
      <c r="F72" s="61">
        <v>82.2</v>
      </c>
      <c r="G72" s="63">
        <v>2013.009</v>
      </c>
      <c r="H72" s="7">
        <f t="shared" si="12"/>
        <v>36.5</v>
      </c>
      <c r="I72" s="7" t="s">
        <v>566</v>
      </c>
      <c r="J72" s="7">
        <v>30</v>
      </c>
      <c r="K72" s="7">
        <v>5</v>
      </c>
      <c r="L72" s="7">
        <f t="shared" si="13"/>
        <v>10.700000000000003</v>
      </c>
      <c r="M72" s="7">
        <f t="shared" si="14"/>
        <v>36.5</v>
      </c>
      <c r="N72" s="45">
        <f t="shared" si="15"/>
        <v>2231072.9730000002</v>
      </c>
      <c r="O72" s="45">
        <f t="shared" si="16"/>
        <v>371845.49550000002</v>
      </c>
      <c r="P72" s="45">
        <f t="shared" si="17"/>
        <v>795749.36037000013</v>
      </c>
      <c r="Q72" s="45">
        <f t="shared" si="18"/>
        <v>2714472.1171499998</v>
      </c>
      <c r="R72" s="45">
        <f t="shared" si="19"/>
        <v>6113139.9460199997</v>
      </c>
      <c r="S72" s="45">
        <f t="shared" si="20"/>
        <v>6113139.9460200006</v>
      </c>
    </row>
    <row r="73" spans="1:19" ht="13" x14ac:dyDescent="0.15">
      <c r="A73" s="60" t="s">
        <v>81</v>
      </c>
      <c r="B73" s="61">
        <v>46.3</v>
      </c>
      <c r="C73" s="60" t="s">
        <v>81</v>
      </c>
      <c r="D73" s="62">
        <v>324060</v>
      </c>
      <c r="E73" s="62">
        <v>1137948084</v>
      </c>
      <c r="F73" s="61">
        <v>63.9</v>
      </c>
      <c r="G73" s="63">
        <v>3511.5309999999999</v>
      </c>
      <c r="H73" s="7">
        <f t="shared" si="12"/>
        <v>17.600000000000001</v>
      </c>
      <c r="I73" s="7" t="s">
        <v>566</v>
      </c>
      <c r="J73" s="7">
        <v>30</v>
      </c>
      <c r="K73" s="7">
        <v>5</v>
      </c>
      <c r="L73" s="7">
        <f t="shared" si="13"/>
        <v>11.299999999999997</v>
      </c>
      <c r="M73" s="7">
        <f t="shared" si="14"/>
        <v>17.600000000000001</v>
      </c>
      <c r="N73" s="45">
        <f t="shared" si="15"/>
        <v>3413844.2519999999</v>
      </c>
      <c r="O73" s="45">
        <f t="shared" si="16"/>
        <v>568974.04200000002</v>
      </c>
      <c r="P73" s="45">
        <f t="shared" si="17"/>
        <v>1285881.3349199996</v>
      </c>
      <c r="Q73" s="45">
        <f t="shared" si="18"/>
        <v>2002788.6278400002</v>
      </c>
      <c r="R73" s="45">
        <f t="shared" si="19"/>
        <v>7271488.2567599993</v>
      </c>
      <c r="S73" s="45">
        <f t="shared" si="20"/>
        <v>7271488.2567599993</v>
      </c>
    </row>
    <row r="74" spans="1:19" ht="13" x14ac:dyDescent="0.15">
      <c r="A74" s="60" t="s">
        <v>82</v>
      </c>
      <c r="B74" s="61">
        <v>46.2</v>
      </c>
      <c r="C74" s="60" t="s">
        <v>82</v>
      </c>
      <c r="D74" s="62">
        <v>409798</v>
      </c>
      <c r="E74" s="62">
        <v>1653650682</v>
      </c>
      <c r="F74" s="61">
        <v>54.9</v>
      </c>
      <c r="G74" s="63">
        <v>4035.2849999999999</v>
      </c>
      <c r="H74" s="7">
        <f t="shared" si="12"/>
        <v>8.6999999999999957</v>
      </c>
      <c r="I74" s="7" t="s">
        <v>566</v>
      </c>
      <c r="J74" s="7">
        <v>30</v>
      </c>
      <c r="K74" s="7">
        <v>5</v>
      </c>
      <c r="L74" s="7">
        <f t="shared" si="13"/>
        <v>11.200000000000003</v>
      </c>
      <c r="M74" s="7">
        <f t="shared" si="14"/>
        <v>8.6999999999999957</v>
      </c>
      <c r="N74" s="45">
        <f t="shared" si="15"/>
        <v>4960952.0460000001</v>
      </c>
      <c r="O74" s="45">
        <f t="shared" si="16"/>
        <v>826825.34100000001</v>
      </c>
      <c r="P74" s="45">
        <f t="shared" si="17"/>
        <v>1852088.7638400006</v>
      </c>
      <c r="Q74" s="45">
        <f t="shared" si="18"/>
        <v>1438676.0933399994</v>
      </c>
      <c r="R74" s="45">
        <f t="shared" si="19"/>
        <v>9078542.2441800013</v>
      </c>
      <c r="S74" s="45">
        <f t="shared" si="20"/>
        <v>9078542.2441799995</v>
      </c>
    </row>
    <row r="75" spans="1:19" ht="13" x14ac:dyDescent="0.15">
      <c r="A75" s="60" t="s">
        <v>83</v>
      </c>
      <c r="B75" s="61">
        <v>46.3</v>
      </c>
      <c r="C75" s="60" t="s">
        <v>83</v>
      </c>
      <c r="D75" s="62">
        <v>346795</v>
      </c>
      <c r="E75" s="62">
        <v>1340599731</v>
      </c>
      <c r="F75" s="61">
        <v>59.7</v>
      </c>
      <c r="G75" s="63">
        <v>3865.6889999999999</v>
      </c>
      <c r="H75" s="7">
        <f t="shared" si="12"/>
        <v>13.400000000000006</v>
      </c>
      <c r="I75" s="7" t="s">
        <v>566</v>
      </c>
      <c r="J75" s="7">
        <v>30</v>
      </c>
      <c r="K75" s="7">
        <v>5</v>
      </c>
      <c r="L75" s="7">
        <f t="shared" si="13"/>
        <v>11.299999999999997</v>
      </c>
      <c r="M75" s="7">
        <f t="shared" si="14"/>
        <v>13.400000000000006</v>
      </c>
      <c r="N75" s="45">
        <f t="shared" si="15"/>
        <v>4021799.193</v>
      </c>
      <c r="O75" s="45">
        <f t="shared" si="16"/>
        <v>670299.86549999996</v>
      </c>
      <c r="P75" s="45">
        <f t="shared" si="17"/>
        <v>1514877.6960299995</v>
      </c>
      <c r="Q75" s="45">
        <f t="shared" si="18"/>
        <v>1796403.6395400008</v>
      </c>
      <c r="R75" s="45">
        <f t="shared" si="19"/>
        <v>8003380.3940700004</v>
      </c>
      <c r="S75" s="45">
        <f t="shared" si="20"/>
        <v>8003380.3940699995</v>
      </c>
    </row>
    <row r="76" spans="1:19" ht="13" x14ac:dyDescent="0.15">
      <c r="A76" s="60" t="s">
        <v>84</v>
      </c>
      <c r="B76" s="61">
        <v>46.5</v>
      </c>
      <c r="C76" s="60" t="s">
        <v>84</v>
      </c>
      <c r="D76" s="62">
        <v>301987</v>
      </c>
      <c r="E76" s="62">
        <v>443199414</v>
      </c>
      <c r="F76" s="61">
        <v>61.3</v>
      </c>
      <c r="G76" s="63">
        <v>1467.6130000000001</v>
      </c>
      <c r="H76" s="7">
        <f t="shared" si="12"/>
        <v>14.799999999999997</v>
      </c>
      <c r="I76" s="7" t="s">
        <v>566</v>
      </c>
      <c r="J76" s="7">
        <v>30</v>
      </c>
      <c r="K76" s="7">
        <v>5</v>
      </c>
      <c r="L76" s="7">
        <f t="shared" si="13"/>
        <v>11.5</v>
      </c>
      <c r="M76" s="7">
        <f t="shared" si="14"/>
        <v>14.799999999999997</v>
      </c>
      <c r="N76" s="45">
        <f t="shared" si="15"/>
        <v>1329598.2420000001</v>
      </c>
      <c r="O76" s="45">
        <f t="shared" si="16"/>
        <v>221599.70699999999</v>
      </c>
      <c r="P76" s="45">
        <f t="shared" si="17"/>
        <v>509679.32610000001</v>
      </c>
      <c r="Q76" s="45">
        <f t="shared" si="18"/>
        <v>655935.13271999988</v>
      </c>
      <c r="R76" s="45">
        <f t="shared" si="19"/>
        <v>2716812.4078199998</v>
      </c>
      <c r="S76" s="45">
        <f t="shared" si="20"/>
        <v>2716812.4078199998</v>
      </c>
    </row>
    <row r="77" spans="1:19" ht="13" x14ac:dyDescent="0.15">
      <c r="A77" s="60" t="s">
        <v>85</v>
      </c>
      <c r="B77" s="61">
        <v>46.4</v>
      </c>
      <c r="C77" s="60" t="s">
        <v>85</v>
      </c>
      <c r="D77" s="62">
        <v>351366</v>
      </c>
      <c r="E77" s="62">
        <v>900707315</v>
      </c>
      <c r="F77" s="61">
        <v>78.8</v>
      </c>
      <c r="G77" s="63">
        <v>2563.4470000000001</v>
      </c>
      <c r="H77" s="7">
        <f t="shared" si="12"/>
        <v>32.4</v>
      </c>
      <c r="I77" s="7" t="s">
        <v>566</v>
      </c>
      <c r="J77" s="7">
        <v>30</v>
      </c>
      <c r="K77" s="7">
        <v>5</v>
      </c>
      <c r="L77" s="7">
        <f t="shared" si="13"/>
        <v>11.399999999999999</v>
      </c>
      <c r="M77" s="7">
        <f t="shared" si="14"/>
        <v>32.4</v>
      </c>
      <c r="N77" s="45">
        <f t="shared" si="15"/>
        <v>2702121.9449999998</v>
      </c>
      <c r="O77" s="45">
        <f t="shared" si="16"/>
        <v>450353.65749999997</v>
      </c>
      <c r="P77" s="45">
        <f t="shared" si="17"/>
        <v>1026806.3390999999</v>
      </c>
      <c r="Q77" s="45">
        <f t="shared" si="18"/>
        <v>2918291.7006000001</v>
      </c>
      <c r="R77" s="45">
        <f t="shared" si="19"/>
        <v>7097573.6422000006</v>
      </c>
      <c r="S77" s="45">
        <f t="shared" si="20"/>
        <v>7097573.6421999997</v>
      </c>
    </row>
    <row r="78" spans="1:19" ht="13" x14ac:dyDescent="0.15">
      <c r="A78" s="60" t="s">
        <v>86</v>
      </c>
      <c r="B78" s="61">
        <v>46.1</v>
      </c>
      <c r="C78" s="60" t="s">
        <v>86</v>
      </c>
      <c r="D78" s="62">
        <v>435246</v>
      </c>
      <c r="E78" s="62">
        <v>657241874</v>
      </c>
      <c r="F78" s="61">
        <v>94.3</v>
      </c>
      <c r="G78" s="63">
        <v>1510.046</v>
      </c>
      <c r="H78" s="7">
        <f t="shared" si="12"/>
        <v>48.199999999999996</v>
      </c>
      <c r="I78" s="7" t="s">
        <v>566</v>
      </c>
      <c r="J78" s="7">
        <v>30</v>
      </c>
      <c r="K78" s="7">
        <v>5</v>
      </c>
      <c r="L78" s="7">
        <f t="shared" si="13"/>
        <v>11.100000000000001</v>
      </c>
      <c r="M78" s="7">
        <f t="shared" si="14"/>
        <v>48.199999999999996</v>
      </c>
      <c r="N78" s="45">
        <f t="shared" si="15"/>
        <v>1971725.622</v>
      </c>
      <c r="O78" s="45">
        <f t="shared" si="16"/>
        <v>328620.93699999998</v>
      </c>
      <c r="P78" s="45">
        <f t="shared" si="17"/>
        <v>729538.48014</v>
      </c>
      <c r="Q78" s="45">
        <f t="shared" si="18"/>
        <v>3167905.8326799995</v>
      </c>
      <c r="R78" s="45">
        <f t="shared" si="19"/>
        <v>6197790.8718199991</v>
      </c>
      <c r="S78" s="45">
        <f t="shared" si="20"/>
        <v>6197790.87182</v>
      </c>
    </row>
    <row r="79" spans="1:19" ht="13" x14ac:dyDescent="0.15">
      <c r="A79" s="60" t="s">
        <v>87</v>
      </c>
      <c r="B79" s="61">
        <v>46.5</v>
      </c>
      <c r="C79" s="60" t="s">
        <v>87</v>
      </c>
      <c r="D79" s="62">
        <v>485704</v>
      </c>
      <c r="E79" s="62">
        <v>6273737638</v>
      </c>
      <c r="F79" s="61">
        <v>70.599999999999994</v>
      </c>
      <c r="G79" s="63">
        <v>12916.796</v>
      </c>
      <c r="H79" s="7">
        <f t="shared" si="12"/>
        <v>24.099999999999994</v>
      </c>
      <c r="I79" s="7" t="s">
        <v>566</v>
      </c>
      <c r="J79" s="7">
        <v>30</v>
      </c>
      <c r="K79" s="7">
        <v>5</v>
      </c>
      <c r="L79" s="7">
        <f t="shared" si="13"/>
        <v>11.5</v>
      </c>
      <c r="M79" s="7">
        <f t="shared" si="14"/>
        <v>24.099999999999994</v>
      </c>
      <c r="N79" s="45">
        <f t="shared" si="15"/>
        <v>18821212.914000001</v>
      </c>
      <c r="O79" s="45">
        <f t="shared" si="16"/>
        <v>3136868.8190000001</v>
      </c>
      <c r="P79" s="45">
        <f t="shared" si="17"/>
        <v>7214798.2836999996</v>
      </c>
      <c r="Q79" s="45">
        <f t="shared" si="18"/>
        <v>15119707.707579996</v>
      </c>
      <c r="R79" s="45">
        <f t="shared" si="19"/>
        <v>44292587.72428</v>
      </c>
      <c r="S79" s="45">
        <f t="shared" si="20"/>
        <v>44292587.72428</v>
      </c>
    </row>
    <row r="80" spans="1:19" ht="13" x14ac:dyDescent="0.15">
      <c r="A80" s="60" t="s">
        <v>88</v>
      </c>
      <c r="B80" s="61">
        <v>47.2</v>
      </c>
      <c r="C80" s="60" t="s">
        <v>88</v>
      </c>
      <c r="D80" s="62">
        <v>320834</v>
      </c>
      <c r="E80" s="62">
        <v>1125193193</v>
      </c>
      <c r="F80" s="61">
        <v>53.7</v>
      </c>
      <c r="G80" s="63">
        <v>3507.0929999999998</v>
      </c>
      <c r="H80" s="7">
        <f t="shared" si="12"/>
        <v>6.5</v>
      </c>
      <c r="I80" s="7" t="s">
        <v>566</v>
      </c>
      <c r="J80" s="7">
        <v>30</v>
      </c>
      <c r="K80" s="7">
        <v>5</v>
      </c>
      <c r="L80" s="7">
        <f t="shared" si="13"/>
        <v>12.200000000000003</v>
      </c>
      <c r="M80" s="7">
        <f t="shared" si="14"/>
        <v>6.5</v>
      </c>
      <c r="N80" s="45">
        <f t="shared" si="15"/>
        <v>3375579.5789999999</v>
      </c>
      <c r="O80" s="45">
        <f t="shared" si="16"/>
        <v>562596.59649999999</v>
      </c>
      <c r="P80" s="45">
        <f t="shared" si="17"/>
        <v>1372735.6954600003</v>
      </c>
      <c r="Q80" s="45">
        <f t="shared" si="18"/>
        <v>731375.57545</v>
      </c>
      <c r="R80" s="45">
        <f t="shared" si="19"/>
        <v>6042287.4464100003</v>
      </c>
      <c r="S80" s="45">
        <f t="shared" si="20"/>
        <v>6042287.4464100003</v>
      </c>
    </row>
    <row r="81" spans="1:19" ht="13" x14ac:dyDescent="0.15">
      <c r="A81" s="60" t="s">
        <v>89</v>
      </c>
      <c r="B81" s="61">
        <v>45.5</v>
      </c>
      <c r="C81" s="60" t="s">
        <v>89</v>
      </c>
      <c r="D81" s="62">
        <v>189122</v>
      </c>
      <c r="E81" s="62">
        <v>125158241</v>
      </c>
      <c r="F81" s="61">
        <v>66.900000000000006</v>
      </c>
      <c r="G81" s="61">
        <v>661.78599999999994</v>
      </c>
      <c r="H81" s="7">
        <f t="shared" si="12"/>
        <v>21.400000000000006</v>
      </c>
      <c r="I81" s="7" t="s">
        <v>566</v>
      </c>
      <c r="J81" s="7">
        <v>30</v>
      </c>
      <c r="K81" s="7">
        <v>5</v>
      </c>
      <c r="L81" s="7">
        <f t="shared" si="13"/>
        <v>10.5</v>
      </c>
      <c r="M81" s="7">
        <f t="shared" si="14"/>
        <v>21.400000000000006</v>
      </c>
      <c r="N81" s="45">
        <f t="shared" si="15"/>
        <v>375474.723</v>
      </c>
      <c r="O81" s="45">
        <f t="shared" si="16"/>
        <v>62579.120499999997</v>
      </c>
      <c r="P81" s="45">
        <f t="shared" si="17"/>
        <v>131416.15304999999</v>
      </c>
      <c r="Q81" s="45">
        <f t="shared" si="18"/>
        <v>267838.63574000006</v>
      </c>
      <c r="R81" s="45">
        <f t="shared" si="19"/>
        <v>837308.6322900001</v>
      </c>
      <c r="S81" s="45">
        <f t="shared" si="20"/>
        <v>837308.6322900001</v>
      </c>
    </row>
    <row r="82" spans="1:19" ht="13" x14ac:dyDescent="0.15">
      <c r="A82" s="60" t="s">
        <v>90</v>
      </c>
      <c r="B82" s="61">
        <v>46.3</v>
      </c>
      <c r="C82" s="60" t="s">
        <v>90</v>
      </c>
      <c r="D82" s="62">
        <v>384187</v>
      </c>
      <c r="E82" s="62">
        <v>1027774473</v>
      </c>
      <c r="F82" s="61">
        <v>57.8</v>
      </c>
      <c r="G82" s="63">
        <v>2675.1950000000002</v>
      </c>
      <c r="H82" s="7">
        <f t="shared" si="12"/>
        <v>11.5</v>
      </c>
      <c r="I82" s="7" t="s">
        <v>566</v>
      </c>
      <c r="J82" s="7">
        <v>30</v>
      </c>
      <c r="K82" s="7">
        <v>5</v>
      </c>
      <c r="L82" s="7">
        <f t="shared" si="13"/>
        <v>11.299999999999997</v>
      </c>
      <c r="M82" s="7">
        <f t="shared" si="14"/>
        <v>11.5</v>
      </c>
      <c r="N82" s="45">
        <f t="shared" si="15"/>
        <v>3083323.4190000002</v>
      </c>
      <c r="O82" s="45">
        <f t="shared" si="16"/>
        <v>513887.2365</v>
      </c>
      <c r="P82" s="45">
        <f t="shared" si="17"/>
        <v>1161385.1544899999</v>
      </c>
      <c r="Q82" s="45">
        <f t="shared" si="18"/>
        <v>1181940.6439499999</v>
      </c>
      <c r="R82" s="45">
        <f t="shared" si="19"/>
        <v>5940536.4539400004</v>
      </c>
      <c r="S82" s="45">
        <f t="shared" si="20"/>
        <v>5940536.4539399995</v>
      </c>
    </row>
    <row r="83" spans="1:19" ht="13" x14ac:dyDescent="0.15">
      <c r="A83" s="60" t="s">
        <v>91</v>
      </c>
      <c r="B83" s="61">
        <v>46.7</v>
      </c>
      <c r="C83" s="60" t="s">
        <v>91</v>
      </c>
      <c r="D83" s="62">
        <v>332941</v>
      </c>
      <c r="E83" s="62">
        <v>684669293</v>
      </c>
      <c r="F83" s="61">
        <v>70</v>
      </c>
      <c r="G83" s="63">
        <v>2056.431</v>
      </c>
      <c r="H83" s="7">
        <f t="shared" si="12"/>
        <v>23.299999999999997</v>
      </c>
      <c r="I83" s="7" t="s">
        <v>566</v>
      </c>
      <c r="J83" s="7">
        <v>30</v>
      </c>
      <c r="K83" s="7">
        <v>5</v>
      </c>
      <c r="L83" s="7">
        <f t="shared" si="13"/>
        <v>11.700000000000003</v>
      </c>
      <c r="M83" s="7">
        <f t="shared" si="14"/>
        <v>23.299999999999997</v>
      </c>
      <c r="N83" s="45">
        <f t="shared" si="15"/>
        <v>2054007.879</v>
      </c>
      <c r="O83" s="45">
        <f t="shared" si="16"/>
        <v>342334.64649999997</v>
      </c>
      <c r="P83" s="45">
        <f t="shared" si="17"/>
        <v>801063.07281000027</v>
      </c>
      <c r="Q83" s="45">
        <f t="shared" si="18"/>
        <v>1595279.4526899997</v>
      </c>
      <c r="R83" s="45">
        <f t="shared" si="19"/>
        <v>4792685.051</v>
      </c>
      <c r="S83" s="45">
        <f t="shared" si="20"/>
        <v>4792685.051</v>
      </c>
    </row>
    <row r="84" spans="1:19" ht="13" x14ac:dyDescent="0.15">
      <c r="A84" s="60" t="s">
        <v>92</v>
      </c>
      <c r="B84" s="61">
        <v>45.8</v>
      </c>
      <c r="C84" s="60" t="s">
        <v>92</v>
      </c>
      <c r="D84" s="62">
        <v>263348</v>
      </c>
      <c r="E84" s="62">
        <v>223780873</v>
      </c>
      <c r="F84" s="61">
        <v>79.5</v>
      </c>
      <c r="G84" s="61">
        <v>849.75199999999995</v>
      </c>
      <c r="H84" s="7">
        <f t="shared" si="12"/>
        <v>33.700000000000003</v>
      </c>
      <c r="I84" s="7" t="s">
        <v>566</v>
      </c>
      <c r="J84" s="7">
        <v>30</v>
      </c>
      <c r="K84" s="7">
        <v>5</v>
      </c>
      <c r="L84" s="7">
        <f t="shared" si="13"/>
        <v>10.799999999999997</v>
      </c>
      <c r="M84" s="7">
        <f t="shared" si="14"/>
        <v>33.700000000000003</v>
      </c>
      <c r="N84" s="45">
        <f t="shared" si="15"/>
        <v>671342.61899999995</v>
      </c>
      <c r="O84" s="45">
        <f t="shared" si="16"/>
        <v>111890.4365</v>
      </c>
      <c r="P84" s="45">
        <f t="shared" si="17"/>
        <v>241683.34283999991</v>
      </c>
      <c r="Q84" s="45">
        <f t="shared" si="18"/>
        <v>754141.54201000009</v>
      </c>
      <c r="R84" s="45">
        <f t="shared" si="19"/>
        <v>1779057.9403499998</v>
      </c>
      <c r="S84" s="45">
        <f t="shared" si="20"/>
        <v>1779057.94035</v>
      </c>
    </row>
    <row r="85" spans="1:19" ht="13" x14ac:dyDescent="0.15">
      <c r="A85" s="60" t="s">
        <v>93</v>
      </c>
      <c r="B85" s="61">
        <v>46.2</v>
      </c>
      <c r="C85" s="60" t="s">
        <v>93</v>
      </c>
      <c r="D85" s="62">
        <v>456423</v>
      </c>
      <c r="E85" s="62">
        <v>2989213166</v>
      </c>
      <c r="F85" s="61">
        <v>65.599999999999994</v>
      </c>
      <c r="G85" s="63">
        <v>6549.2209999999995</v>
      </c>
      <c r="H85" s="7">
        <f t="shared" si="12"/>
        <v>19.399999999999991</v>
      </c>
      <c r="I85" s="7" t="s">
        <v>566</v>
      </c>
      <c r="J85" s="7">
        <v>30</v>
      </c>
      <c r="K85" s="7">
        <v>5</v>
      </c>
      <c r="L85" s="7">
        <f t="shared" si="13"/>
        <v>11.200000000000003</v>
      </c>
      <c r="M85" s="7">
        <f t="shared" si="14"/>
        <v>19.399999999999991</v>
      </c>
      <c r="N85" s="45">
        <f t="shared" si="15"/>
        <v>8967639.4979999997</v>
      </c>
      <c r="O85" s="45">
        <f t="shared" si="16"/>
        <v>1494606.5830000001</v>
      </c>
      <c r="P85" s="45">
        <f t="shared" si="17"/>
        <v>3347918.7459200011</v>
      </c>
      <c r="Q85" s="45">
        <f t="shared" si="18"/>
        <v>5799073.5420399969</v>
      </c>
      <c r="R85" s="45">
        <f t="shared" si="19"/>
        <v>19609238.368959997</v>
      </c>
      <c r="S85" s="45">
        <f t="shared" si="20"/>
        <v>19609238.368959997</v>
      </c>
    </row>
    <row r="86" spans="1:19" ht="13" x14ac:dyDescent="0.15">
      <c r="A86" s="60" t="s">
        <v>94</v>
      </c>
      <c r="B86" s="61">
        <v>46.1</v>
      </c>
      <c r="C86" s="60" t="s">
        <v>94</v>
      </c>
      <c r="D86" s="62">
        <v>370876</v>
      </c>
      <c r="E86" s="62">
        <v>723229056</v>
      </c>
      <c r="F86" s="61">
        <v>78.5</v>
      </c>
      <c r="G86" s="63">
        <v>1950.056</v>
      </c>
      <c r="H86" s="7">
        <f t="shared" si="12"/>
        <v>32.4</v>
      </c>
      <c r="I86" s="7" t="s">
        <v>566</v>
      </c>
      <c r="J86" s="7">
        <v>30</v>
      </c>
      <c r="K86" s="7">
        <v>5</v>
      </c>
      <c r="L86" s="7">
        <f t="shared" si="13"/>
        <v>11.100000000000001</v>
      </c>
      <c r="M86" s="7">
        <f t="shared" si="14"/>
        <v>32.4</v>
      </c>
      <c r="N86" s="45">
        <f t="shared" si="15"/>
        <v>2169687.1680000001</v>
      </c>
      <c r="O86" s="45">
        <f t="shared" si="16"/>
        <v>361614.52799999999</v>
      </c>
      <c r="P86" s="45">
        <f t="shared" si="17"/>
        <v>802784.25216000015</v>
      </c>
      <c r="Q86" s="45">
        <f t="shared" si="18"/>
        <v>2343262.1414399999</v>
      </c>
      <c r="R86" s="45">
        <f t="shared" si="19"/>
        <v>5677348.0896000005</v>
      </c>
      <c r="S86" s="45">
        <f t="shared" si="20"/>
        <v>5677348.0895999996</v>
      </c>
    </row>
    <row r="87" spans="1:19" ht="13" x14ac:dyDescent="0.15">
      <c r="A87" s="60" t="s">
        <v>95</v>
      </c>
      <c r="B87" s="61">
        <v>47.4</v>
      </c>
      <c r="C87" s="60" t="s">
        <v>95</v>
      </c>
      <c r="D87" s="62">
        <v>484449</v>
      </c>
      <c r="E87" s="62">
        <v>330053967</v>
      </c>
      <c r="F87" s="61">
        <v>61.5</v>
      </c>
      <c r="G87" s="61">
        <v>681.298</v>
      </c>
      <c r="H87" s="7">
        <f t="shared" si="12"/>
        <v>14.100000000000001</v>
      </c>
      <c r="I87" s="7" t="s">
        <v>566</v>
      </c>
      <c r="J87" s="7">
        <v>30</v>
      </c>
      <c r="K87" s="7">
        <v>5</v>
      </c>
      <c r="L87" s="7">
        <f t="shared" si="13"/>
        <v>12.399999999999999</v>
      </c>
      <c r="M87" s="7">
        <f t="shared" si="14"/>
        <v>14.100000000000001</v>
      </c>
      <c r="N87" s="45">
        <f t="shared" si="15"/>
        <v>990161.90099999995</v>
      </c>
      <c r="O87" s="45">
        <f t="shared" si="16"/>
        <v>165026.9835</v>
      </c>
      <c r="P87" s="45">
        <f t="shared" si="17"/>
        <v>409266.91907999996</v>
      </c>
      <c r="Q87" s="45">
        <f t="shared" si="18"/>
        <v>465376.09347000008</v>
      </c>
      <c r="R87" s="45">
        <f t="shared" si="19"/>
        <v>2029831.8970499998</v>
      </c>
      <c r="S87" s="45">
        <f t="shared" si="20"/>
        <v>2029831.89705</v>
      </c>
    </row>
    <row r="88" spans="1:19" ht="13" x14ac:dyDescent="0.15">
      <c r="A88" s="60" t="s">
        <v>96</v>
      </c>
      <c r="B88" s="61">
        <v>46.5</v>
      </c>
      <c r="C88" s="60" t="s">
        <v>96</v>
      </c>
      <c r="D88" s="62">
        <v>417676</v>
      </c>
      <c r="E88" s="62">
        <v>2604980895</v>
      </c>
      <c r="F88" s="61">
        <v>61.7</v>
      </c>
      <c r="G88" s="63">
        <v>6236.848</v>
      </c>
      <c r="H88" s="7">
        <f t="shared" si="12"/>
        <v>15.200000000000003</v>
      </c>
      <c r="I88" s="7" t="s">
        <v>566</v>
      </c>
      <c r="J88" s="7">
        <v>30</v>
      </c>
      <c r="K88" s="7">
        <v>5</v>
      </c>
      <c r="L88" s="7">
        <f t="shared" si="13"/>
        <v>11.5</v>
      </c>
      <c r="M88" s="7">
        <f t="shared" si="14"/>
        <v>15.200000000000003</v>
      </c>
      <c r="N88" s="45">
        <f t="shared" si="15"/>
        <v>7814942.6849999996</v>
      </c>
      <c r="O88" s="45">
        <f t="shared" si="16"/>
        <v>1302490.4475</v>
      </c>
      <c r="P88" s="45">
        <f t="shared" si="17"/>
        <v>2995728.0292500001</v>
      </c>
      <c r="Q88" s="45">
        <f t="shared" si="18"/>
        <v>3959570.9604000007</v>
      </c>
      <c r="R88" s="45">
        <f t="shared" si="19"/>
        <v>16072732.12215</v>
      </c>
      <c r="S88" s="45">
        <f t="shared" si="20"/>
        <v>16072732.12215</v>
      </c>
    </row>
    <row r="89" spans="1:19" ht="13" x14ac:dyDescent="0.15">
      <c r="A89" s="60" t="s">
        <v>97</v>
      </c>
      <c r="B89" s="61">
        <v>48.1</v>
      </c>
      <c r="C89" s="60" t="s">
        <v>97</v>
      </c>
      <c r="D89" s="62">
        <v>208567</v>
      </c>
      <c r="E89" s="62">
        <v>394998818</v>
      </c>
      <c r="F89" s="61">
        <v>79.599999999999994</v>
      </c>
      <c r="G89" s="63">
        <v>1893.8679999999999</v>
      </c>
      <c r="H89" s="7">
        <f t="shared" si="12"/>
        <v>31.499999999999993</v>
      </c>
      <c r="I89" s="7" t="s">
        <v>566</v>
      </c>
      <c r="J89" s="7">
        <v>30</v>
      </c>
      <c r="K89" s="7">
        <v>5</v>
      </c>
      <c r="L89" s="7">
        <f t="shared" si="13"/>
        <v>13.100000000000001</v>
      </c>
      <c r="M89" s="7">
        <f t="shared" si="14"/>
        <v>31.499999999999993</v>
      </c>
      <c r="N89" s="45">
        <f t="shared" si="15"/>
        <v>1184996.4539999999</v>
      </c>
      <c r="O89" s="45">
        <f t="shared" si="16"/>
        <v>197499.40900000001</v>
      </c>
      <c r="P89" s="45">
        <f t="shared" si="17"/>
        <v>517448.45157999999</v>
      </c>
      <c r="Q89" s="45">
        <f t="shared" si="18"/>
        <v>1244246.2766999998</v>
      </c>
      <c r="R89" s="45">
        <f t="shared" si="19"/>
        <v>3144190.5912799998</v>
      </c>
      <c r="S89" s="45">
        <f t="shared" si="20"/>
        <v>3144190.5912799998</v>
      </c>
    </row>
    <row r="90" spans="1:19" ht="13" x14ac:dyDescent="0.15">
      <c r="A90" s="60" t="s">
        <v>98</v>
      </c>
      <c r="B90" s="61">
        <v>45.3</v>
      </c>
      <c r="C90" s="60" t="s">
        <v>98</v>
      </c>
      <c r="D90" s="62">
        <v>127809</v>
      </c>
      <c r="E90" s="62">
        <v>43541872</v>
      </c>
      <c r="F90" s="61">
        <v>81.599999999999994</v>
      </c>
      <c r="G90" s="61">
        <v>340.68</v>
      </c>
      <c r="H90" s="7">
        <f t="shared" si="12"/>
        <v>36.299999999999997</v>
      </c>
      <c r="I90" s="7" t="s">
        <v>566</v>
      </c>
      <c r="J90" s="7">
        <v>30</v>
      </c>
      <c r="K90" s="7">
        <v>5</v>
      </c>
      <c r="L90" s="7">
        <f t="shared" si="13"/>
        <v>10.299999999999997</v>
      </c>
      <c r="M90" s="7">
        <f t="shared" si="14"/>
        <v>36.299999999999997</v>
      </c>
      <c r="N90" s="45">
        <f t="shared" si="15"/>
        <v>130625.61599999999</v>
      </c>
      <c r="O90" s="45">
        <f t="shared" si="16"/>
        <v>21770.936000000002</v>
      </c>
      <c r="P90" s="45">
        <f t="shared" si="17"/>
        <v>44848.128159999993</v>
      </c>
      <c r="Q90" s="45">
        <f t="shared" si="18"/>
        <v>158056.99536</v>
      </c>
      <c r="R90" s="45">
        <f t="shared" si="19"/>
        <v>355301.67551999999</v>
      </c>
      <c r="S90" s="45">
        <f t="shared" si="20"/>
        <v>355301.67551999999</v>
      </c>
    </row>
    <row r="91" spans="1:19" ht="13" x14ac:dyDescent="0.15">
      <c r="A91" s="60" t="s">
        <v>99</v>
      </c>
      <c r="B91" s="61">
        <v>46.1</v>
      </c>
      <c r="C91" s="60" t="s">
        <v>99</v>
      </c>
      <c r="D91" s="62">
        <v>773156</v>
      </c>
      <c r="E91" s="62">
        <v>67407924865</v>
      </c>
      <c r="F91" s="61">
        <v>90.1</v>
      </c>
      <c r="G91" s="63">
        <v>87185.442999999999</v>
      </c>
      <c r="H91" s="7">
        <f t="shared" si="12"/>
        <v>43.999999999999993</v>
      </c>
      <c r="I91" s="7" t="s">
        <v>566</v>
      </c>
      <c r="J91" s="7">
        <v>30</v>
      </c>
      <c r="K91" s="7">
        <v>5</v>
      </c>
      <c r="L91" s="7">
        <f t="shared" si="13"/>
        <v>11.100000000000001</v>
      </c>
      <c r="M91" s="7">
        <f t="shared" si="14"/>
        <v>43.999999999999993</v>
      </c>
      <c r="N91" s="45">
        <f t="shared" si="15"/>
        <v>202223774.595</v>
      </c>
      <c r="O91" s="45">
        <f t="shared" si="16"/>
        <v>33703962.432499997</v>
      </c>
      <c r="P91" s="45">
        <f t="shared" si="17"/>
        <v>74822796.600150019</v>
      </c>
      <c r="Q91" s="45">
        <f t="shared" si="18"/>
        <v>296594869.40599996</v>
      </c>
      <c r="R91" s="45">
        <f t="shared" si="19"/>
        <v>607345403.03364992</v>
      </c>
      <c r="S91" s="45">
        <f t="shared" si="20"/>
        <v>607345403.03365004</v>
      </c>
    </row>
    <row r="92" spans="1:19" ht="13" x14ac:dyDescent="0.15">
      <c r="A92" s="60" t="s">
        <v>100</v>
      </c>
      <c r="B92" s="61">
        <v>47.4</v>
      </c>
      <c r="C92" s="60" t="s">
        <v>100</v>
      </c>
      <c r="D92" s="62">
        <v>179994</v>
      </c>
      <c r="E92" s="62">
        <v>79847116</v>
      </c>
      <c r="F92" s="61">
        <v>112.4</v>
      </c>
      <c r="G92" s="61">
        <v>443.60899999999998</v>
      </c>
      <c r="H92" s="7">
        <f t="shared" si="12"/>
        <v>65</v>
      </c>
      <c r="I92" s="7" t="s">
        <v>566</v>
      </c>
      <c r="J92" s="7">
        <v>30</v>
      </c>
      <c r="K92" s="7">
        <v>5</v>
      </c>
      <c r="L92" s="7">
        <f t="shared" si="13"/>
        <v>12.399999999999999</v>
      </c>
      <c r="M92" s="7">
        <f t="shared" si="14"/>
        <v>65</v>
      </c>
      <c r="N92" s="45">
        <f t="shared" si="15"/>
        <v>239541.348</v>
      </c>
      <c r="O92" s="45">
        <f t="shared" si="16"/>
        <v>39923.557999999997</v>
      </c>
      <c r="P92" s="45">
        <f t="shared" si="17"/>
        <v>99010.423839999989</v>
      </c>
      <c r="Q92" s="45">
        <f t="shared" si="18"/>
        <v>519006.25400000002</v>
      </c>
      <c r="R92" s="45">
        <f t="shared" si="19"/>
        <v>897481.58383999998</v>
      </c>
      <c r="S92" s="45">
        <f t="shared" si="20"/>
        <v>897481.58383999998</v>
      </c>
    </row>
    <row r="93" spans="1:19" ht="13" x14ac:dyDescent="0.15">
      <c r="A93" s="60" t="s">
        <v>101</v>
      </c>
      <c r="B93" s="61">
        <v>46.2</v>
      </c>
      <c r="C93" s="60" t="s">
        <v>101</v>
      </c>
      <c r="D93" s="62">
        <v>572502</v>
      </c>
      <c r="E93" s="62">
        <v>4112175197</v>
      </c>
      <c r="F93" s="61">
        <v>71.599999999999994</v>
      </c>
      <c r="G93" s="63">
        <v>7182.808</v>
      </c>
      <c r="H93" s="7">
        <f t="shared" si="12"/>
        <v>25.399999999999991</v>
      </c>
      <c r="I93" s="7" t="s">
        <v>566</v>
      </c>
      <c r="J93" s="7">
        <v>30</v>
      </c>
      <c r="K93" s="7">
        <v>5</v>
      </c>
      <c r="L93" s="7">
        <f t="shared" si="13"/>
        <v>11.200000000000003</v>
      </c>
      <c r="M93" s="7">
        <f t="shared" si="14"/>
        <v>25.399999999999991</v>
      </c>
      <c r="N93" s="45">
        <f t="shared" si="15"/>
        <v>12336525.591</v>
      </c>
      <c r="O93" s="45">
        <f t="shared" si="16"/>
        <v>2056087.5985000001</v>
      </c>
      <c r="P93" s="45">
        <f t="shared" si="17"/>
        <v>4605636.2206400009</v>
      </c>
      <c r="Q93" s="45">
        <f t="shared" si="18"/>
        <v>10444925.000379996</v>
      </c>
      <c r="R93" s="45">
        <f t="shared" si="19"/>
        <v>29443174.410519995</v>
      </c>
      <c r="S93" s="45">
        <f t="shared" si="20"/>
        <v>29443174.410519995</v>
      </c>
    </row>
    <row r="94" spans="1:19" ht="13" x14ac:dyDescent="0.15">
      <c r="A94" s="60" t="s">
        <v>102</v>
      </c>
      <c r="B94" s="61">
        <v>46.8</v>
      </c>
      <c r="C94" s="60" t="s">
        <v>102</v>
      </c>
      <c r="D94" s="62">
        <v>267475</v>
      </c>
      <c r="E94" s="62">
        <v>883757880</v>
      </c>
      <c r="F94" s="61">
        <v>58.6</v>
      </c>
      <c r="G94" s="63">
        <v>3304.0770000000002</v>
      </c>
      <c r="H94" s="7">
        <f t="shared" si="12"/>
        <v>11.800000000000004</v>
      </c>
      <c r="I94" s="7" t="s">
        <v>566</v>
      </c>
      <c r="J94" s="7">
        <v>30</v>
      </c>
      <c r="K94" s="7">
        <v>5</v>
      </c>
      <c r="L94" s="7">
        <f t="shared" si="13"/>
        <v>11.799999999999997</v>
      </c>
      <c r="M94" s="7">
        <f t="shared" si="14"/>
        <v>11.800000000000004</v>
      </c>
      <c r="N94" s="45">
        <f t="shared" si="15"/>
        <v>2651273.64</v>
      </c>
      <c r="O94" s="45">
        <f t="shared" si="16"/>
        <v>441878.94</v>
      </c>
      <c r="P94" s="45">
        <f t="shared" si="17"/>
        <v>1042834.2983999999</v>
      </c>
      <c r="Q94" s="45">
        <f t="shared" si="18"/>
        <v>1042834.2984000004</v>
      </c>
      <c r="R94" s="45">
        <f t="shared" si="19"/>
        <v>5178821.1768000005</v>
      </c>
      <c r="S94" s="45">
        <f t="shared" si="20"/>
        <v>5178821.1767999995</v>
      </c>
    </row>
    <row r="95" spans="1:19" ht="13" x14ac:dyDescent="0.15">
      <c r="A95" s="60" t="s">
        <v>103</v>
      </c>
      <c r="B95" s="61">
        <v>46.1</v>
      </c>
      <c r="C95" s="60" t="s">
        <v>103</v>
      </c>
      <c r="D95" s="62">
        <v>654008</v>
      </c>
      <c r="E95" s="62">
        <v>8534585595</v>
      </c>
      <c r="F95" s="61">
        <v>67.7</v>
      </c>
      <c r="G95" s="63">
        <v>13049.672</v>
      </c>
      <c r="H95" s="7">
        <f t="shared" si="12"/>
        <v>21.6</v>
      </c>
      <c r="I95" s="7" t="s">
        <v>566</v>
      </c>
      <c r="J95" s="7">
        <v>30</v>
      </c>
      <c r="K95" s="7">
        <v>5</v>
      </c>
      <c r="L95" s="7">
        <f t="shared" si="13"/>
        <v>11.100000000000001</v>
      </c>
      <c r="M95" s="7">
        <f t="shared" si="14"/>
        <v>21.6</v>
      </c>
      <c r="N95" s="45">
        <f t="shared" si="15"/>
        <v>25603756.785</v>
      </c>
      <c r="O95" s="45">
        <f t="shared" si="16"/>
        <v>4267292.7975000003</v>
      </c>
      <c r="P95" s="45">
        <f t="shared" si="17"/>
        <v>9473390.0104500018</v>
      </c>
      <c r="Q95" s="45">
        <f t="shared" si="18"/>
        <v>18434704.885200001</v>
      </c>
      <c r="R95" s="45">
        <f t="shared" si="19"/>
        <v>57779144.478150003</v>
      </c>
      <c r="S95" s="45">
        <f t="shared" si="20"/>
        <v>57779144.478150003</v>
      </c>
    </row>
    <row r="96" spans="1:19" ht="13" x14ac:dyDescent="0.15">
      <c r="A96" s="60" t="s">
        <v>104</v>
      </c>
      <c r="B96" s="61">
        <v>47.5</v>
      </c>
      <c r="C96" s="60" t="s">
        <v>104</v>
      </c>
      <c r="D96" s="62">
        <v>462653</v>
      </c>
      <c r="E96" s="62">
        <v>950521450</v>
      </c>
      <c r="F96" s="61">
        <v>70.599999999999994</v>
      </c>
      <c r="G96" s="63">
        <v>2054.5</v>
      </c>
      <c r="H96" s="7">
        <f t="shared" si="12"/>
        <v>23.099999999999994</v>
      </c>
      <c r="I96" s="7" t="s">
        <v>566</v>
      </c>
      <c r="J96" s="7">
        <v>30</v>
      </c>
      <c r="K96" s="7">
        <v>5</v>
      </c>
      <c r="L96" s="7">
        <f t="shared" si="13"/>
        <v>12.5</v>
      </c>
      <c r="M96" s="7">
        <f t="shared" si="14"/>
        <v>23.099999999999994</v>
      </c>
      <c r="N96" s="45">
        <f t="shared" si="15"/>
        <v>2851564.35</v>
      </c>
      <c r="O96" s="45">
        <f t="shared" si="16"/>
        <v>475260.72499999998</v>
      </c>
      <c r="P96" s="45">
        <f t="shared" si="17"/>
        <v>1188151.8125</v>
      </c>
      <c r="Q96" s="45">
        <f t="shared" si="18"/>
        <v>2195704.5494999997</v>
      </c>
      <c r="R96" s="45">
        <f t="shared" si="19"/>
        <v>6710681.4369999999</v>
      </c>
      <c r="S96" s="45">
        <f t="shared" si="20"/>
        <v>6710681.436999999</v>
      </c>
    </row>
    <row r="97" spans="1:19" ht="13" x14ac:dyDescent="0.15">
      <c r="A97" s="60" t="s">
        <v>105</v>
      </c>
      <c r="B97" s="61">
        <v>47</v>
      </c>
      <c r="C97" s="60" t="s">
        <v>105</v>
      </c>
      <c r="D97" s="62">
        <v>265193</v>
      </c>
      <c r="E97" s="62">
        <v>1044273626</v>
      </c>
      <c r="F97" s="61">
        <v>61.9</v>
      </c>
      <c r="G97" s="63">
        <v>3937.788</v>
      </c>
      <c r="H97" s="7">
        <f t="shared" si="12"/>
        <v>14.899999999999999</v>
      </c>
      <c r="I97" s="7" t="s">
        <v>566</v>
      </c>
      <c r="J97" s="7">
        <v>30</v>
      </c>
      <c r="K97" s="7">
        <v>5</v>
      </c>
      <c r="L97" s="7">
        <f t="shared" si="13"/>
        <v>12</v>
      </c>
      <c r="M97" s="7">
        <f t="shared" si="14"/>
        <v>14.899999999999999</v>
      </c>
      <c r="N97" s="45">
        <f t="shared" si="15"/>
        <v>3132820.878</v>
      </c>
      <c r="O97" s="45">
        <f t="shared" si="16"/>
        <v>522136.81300000002</v>
      </c>
      <c r="P97" s="45">
        <f t="shared" si="17"/>
        <v>1253128.3511999999</v>
      </c>
      <c r="Q97" s="45">
        <f t="shared" si="18"/>
        <v>1555967.7027399999</v>
      </c>
      <c r="R97" s="45">
        <f t="shared" si="19"/>
        <v>6464053.7449399997</v>
      </c>
      <c r="S97" s="45">
        <f t="shared" si="20"/>
        <v>6464053.7449400006</v>
      </c>
    </row>
    <row r="98" spans="1:19" ht="13" x14ac:dyDescent="0.15">
      <c r="A98" s="60" t="s">
        <v>106</v>
      </c>
      <c r="B98" s="61">
        <v>46.7</v>
      </c>
      <c r="C98" s="60" t="s">
        <v>106</v>
      </c>
      <c r="D98" s="62">
        <v>337284</v>
      </c>
      <c r="E98" s="62">
        <v>736834280</v>
      </c>
      <c r="F98" s="61">
        <v>56.7</v>
      </c>
      <c r="G98" s="63">
        <v>2184.6109999999999</v>
      </c>
      <c r="H98" s="7">
        <f t="shared" si="12"/>
        <v>10</v>
      </c>
      <c r="I98" s="7" t="s">
        <v>566</v>
      </c>
      <c r="J98" s="7">
        <v>30</v>
      </c>
      <c r="K98" s="7">
        <v>5</v>
      </c>
      <c r="L98" s="7">
        <f t="shared" si="13"/>
        <v>11.700000000000003</v>
      </c>
      <c r="M98" s="7">
        <f t="shared" si="14"/>
        <v>10</v>
      </c>
      <c r="N98" s="45">
        <f t="shared" si="15"/>
        <v>2210502.84</v>
      </c>
      <c r="O98" s="45">
        <f t="shared" si="16"/>
        <v>368417.14</v>
      </c>
      <c r="P98" s="45">
        <f t="shared" si="17"/>
        <v>862096.10760000022</v>
      </c>
      <c r="Q98" s="45">
        <f t="shared" si="18"/>
        <v>736834.28</v>
      </c>
      <c r="R98" s="45">
        <f t="shared" si="19"/>
        <v>4177850.3676000005</v>
      </c>
      <c r="S98" s="45">
        <f t="shared" si="20"/>
        <v>4177850.3676</v>
      </c>
    </row>
    <row r="99" spans="1:19" ht="13" x14ac:dyDescent="0.15">
      <c r="A99" s="60" t="s">
        <v>107</v>
      </c>
      <c r="B99" s="61">
        <v>46.4</v>
      </c>
      <c r="C99" s="60" t="s">
        <v>107</v>
      </c>
      <c r="D99" s="62">
        <v>374657</v>
      </c>
      <c r="E99" s="62">
        <v>3084375320</v>
      </c>
      <c r="F99" s="61">
        <v>59.2</v>
      </c>
      <c r="G99" s="63">
        <v>8232.5300000000007</v>
      </c>
      <c r="H99" s="7">
        <f t="shared" si="12"/>
        <v>12.800000000000004</v>
      </c>
      <c r="I99" s="7" t="s">
        <v>566</v>
      </c>
      <c r="J99" s="7">
        <v>30</v>
      </c>
      <c r="K99" s="7">
        <v>5</v>
      </c>
      <c r="L99" s="7">
        <f t="shared" si="13"/>
        <v>11.399999999999999</v>
      </c>
      <c r="M99" s="7">
        <f t="shared" si="14"/>
        <v>12.800000000000004</v>
      </c>
      <c r="N99" s="45">
        <f t="shared" si="15"/>
        <v>9253125.9600000009</v>
      </c>
      <c r="O99" s="45">
        <f t="shared" si="16"/>
        <v>1542187.66</v>
      </c>
      <c r="P99" s="45">
        <f t="shared" si="17"/>
        <v>3516187.8647999992</v>
      </c>
      <c r="Q99" s="45">
        <f t="shared" si="18"/>
        <v>3948000.4096000013</v>
      </c>
      <c r="R99" s="45">
        <f t="shared" si="19"/>
        <v>18259501.894400001</v>
      </c>
      <c r="S99" s="45">
        <f t="shared" si="20"/>
        <v>18259501.894400001</v>
      </c>
    </row>
    <row r="100" spans="1:19" ht="13" x14ac:dyDescent="0.15">
      <c r="A100" s="60" t="s">
        <v>108</v>
      </c>
      <c r="B100" s="61">
        <v>46.4</v>
      </c>
      <c r="C100" s="60" t="s">
        <v>108</v>
      </c>
      <c r="D100" s="62">
        <v>379301</v>
      </c>
      <c r="E100" s="62">
        <v>850693315</v>
      </c>
      <c r="F100" s="61">
        <v>61</v>
      </c>
      <c r="G100" s="63">
        <v>2242.7939999999999</v>
      </c>
      <c r="H100" s="7">
        <f t="shared" si="12"/>
        <v>14.600000000000001</v>
      </c>
      <c r="I100" s="7" t="s">
        <v>566</v>
      </c>
      <c r="J100" s="7">
        <v>30</v>
      </c>
      <c r="K100" s="7">
        <v>5</v>
      </c>
      <c r="L100" s="7">
        <f t="shared" si="13"/>
        <v>11.399999999999999</v>
      </c>
      <c r="M100" s="7">
        <f t="shared" si="14"/>
        <v>14.600000000000001</v>
      </c>
      <c r="N100" s="45">
        <f t="shared" si="15"/>
        <v>2552079.9449999998</v>
      </c>
      <c r="O100" s="45">
        <f t="shared" si="16"/>
        <v>425346.65749999997</v>
      </c>
      <c r="P100" s="45">
        <f t="shared" si="17"/>
        <v>969790.37909999979</v>
      </c>
      <c r="Q100" s="45">
        <f t="shared" si="18"/>
        <v>1242012.2399000002</v>
      </c>
      <c r="R100" s="45">
        <f t="shared" si="19"/>
        <v>5189229.2215</v>
      </c>
      <c r="S100" s="45">
        <f t="shared" si="20"/>
        <v>5189229.2215</v>
      </c>
    </row>
    <row r="101" spans="1:19" ht="13" x14ac:dyDescent="0.15">
      <c r="A101" s="60" t="s">
        <v>109</v>
      </c>
      <c r="B101" s="61">
        <v>46.5</v>
      </c>
      <c r="C101" s="60" t="s">
        <v>109</v>
      </c>
      <c r="D101" s="62">
        <v>345110</v>
      </c>
      <c r="E101" s="62">
        <v>310576325</v>
      </c>
      <c r="F101" s="61">
        <v>47.4</v>
      </c>
      <c r="G101" s="61">
        <v>899.93399999999997</v>
      </c>
      <c r="H101" s="7">
        <f t="shared" si="12"/>
        <v>0.89999999999999858</v>
      </c>
      <c r="I101" s="7" t="s">
        <v>566</v>
      </c>
      <c r="J101" s="7">
        <v>30</v>
      </c>
      <c r="K101" s="7">
        <v>5</v>
      </c>
      <c r="L101" s="7">
        <f t="shared" si="13"/>
        <v>11.5</v>
      </c>
      <c r="M101" s="7">
        <f t="shared" si="14"/>
        <v>0.89999999999999858</v>
      </c>
      <c r="N101" s="45">
        <f t="shared" si="15"/>
        <v>931728.97499999998</v>
      </c>
      <c r="O101" s="45">
        <f t="shared" si="16"/>
        <v>155288.16250000001</v>
      </c>
      <c r="P101" s="45">
        <f t="shared" si="17"/>
        <v>357162.77374999999</v>
      </c>
      <c r="Q101" s="45">
        <f t="shared" si="18"/>
        <v>27951.86924999996</v>
      </c>
      <c r="R101" s="45">
        <f t="shared" si="19"/>
        <v>1472131.7804999999</v>
      </c>
      <c r="S101" s="45">
        <f t="shared" si="20"/>
        <v>1472131.7805000001</v>
      </c>
    </row>
    <row r="102" spans="1:19" ht="13" x14ac:dyDescent="0.15">
      <c r="A102" s="60" t="s">
        <v>110</v>
      </c>
      <c r="B102" s="61">
        <v>47.2</v>
      </c>
      <c r="C102" s="60" t="s">
        <v>110</v>
      </c>
      <c r="D102" s="62">
        <v>355976</v>
      </c>
      <c r="E102" s="62">
        <v>540933673</v>
      </c>
      <c r="F102" s="61">
        <v>66.599999999999994</v>
      </c>
      <c r="G102" s="63">
        <v>1519.5809999999999</v>
      </c>
      <c r="H102" s="7">
        <f t="shared" ref="H102:H133" si="21">F102-B102</f>
        <v>19.399999999999991</v>
      </c>
      <c r="I102" s="7" t="s">
        <v>566</v>
      </c>
      <c r="J102" s="7">
        <v>30</v>
      </c>
      <c r="K102" s="7">
        <v>5</v>
      </c>
      <c r="L102" s="7">
        <f t="shared" ref="L102:L133" si="22">B102-J102-K102</f>
        <v>12.200000000000003</v>
      </c>
      <c r="M102" s="7">
        <f t="shared" ref="M102:M133" si="23">F102-B102</f>
        <v>19.399999999999991</v>
      </c>
      <c r="N102" s="45">
        <f t="shared" si="15"/>
        <v>1622801.0190000001</v>
      </c>
      <c r="O102" s="45">
        <f t="shared" si="16"/>
        <v>270466.83649999998</v>
      </c>
      <c r="P102" s="45">
        <f t="shared" si="17"/>
        <v>659939.08106000011</v>
      </c>
      <c r="Q102" s="45">
        <f t="shared" si="18"/>
        <v>1049411.3256199996</v>
      </c>
      <c r="R102" s="45">
        <f t="shared" si="19"/>
        <v>3602618.2621799996</v>
      </c>
      <c r="S102" s="45">
        <f t="shared" si="20"/>
        <v>3602618.2621799996</v>
      </c>
    </row>
    <row r="103" spans="1:19" ht="13" x14ac:dyDescent="0.15">
      <c r="A103" s="60" t="s">
        <v>111</v>
      </c>
      <c r="B103" s="61">
        <v>48</v>
      </c>
      <c r="C103" s="60" t="s">
        <v>111</v>
      </c>
      <c r="D103" s="62">
        <v>334952</v>
      </c>
      <c r="E103" s="62">
        <v>940684852</v>
      </c>
      <c r="F103" s="61">
        <v>74.599999999999994</v>
      </c>
      <c r="G103" s="63">
        <v>2808.415</v>
      </c>
      <c r="H103" s="7">
        <f t="shared" si="21"/>
        <v>26.599999999999994</v>
      </c>
      <c r="I103" s="7" t="s">
        <v>566</v>
      </c>
      <c r="J103" s="7">
        <v>30</v>
      </c>
      <c r="K103" s="7">
        <v>5</v>
      </c>
      <c r="L103" s="7">
        <f t="shared" si="22"/>
        <v>13</v>
      </c>
      <c r="M103" s="7">
        <f t="shared" si="23"/>
        <v>26.599999999999994</v>
      </c>
      <c r="N103" s="45">
        <f t="shared" si="15"/>
        <v>2822054.5559999999</v>
      </c>
      <c r="O103" s="45">
        <f t="shared" si="16"/>
        <v>470342.42599999998</v>
      </c>
      <c r="P103" s="45">
        <f t="shared" si="17"/>
        <v>1222890.3075999999</v>
      </c>
      <c r="Q103" s="45">
        <f t="shared" si="18"/>
        <v>2502221.7063199994</v>
      </c>
      <c r="R103" s="45">
        <f t="shared" si="19"/>
        <v>7017508.9959199987</v>
      </c>
      <c r="S103" s="45">
        <f t="shared" si="20"/>
        <v>7017508.9959199997</v>
      </c>
    </row>
    <row r="104" spans="1:19" ht="13" x14ac:dyDescent="0.15">
      <c r="A104" s="60" t="s">
        <v>112</v>
      </c>
      <c r="B104" s="61">
        <v>46.7</v>
      </c>
      <c r="C104" s="60" t="s">
        <v>112</v>
      </c>
      <c r="D104" s="62">
        <v>283955</v>
      </c>
      <c r="E104" s="62">
        <v>580904401</v>
      </c>
      <c r="F104" s="61">
        <v>49.1</v>
      </c>
      <c r="G104" s="63">
        <v>2045.7650000000001</v>
      </c>
      <c r="H104" s="7">
        <f t="shared" si="21"/>
        <v>2.3999999999999986</v>
      </c>
      <c r="I104" s="7" t="s">
        <v>566</v>
      </c>
      <c r="J104" s="7">
        <v>30</v>
      </c>
      <c r="K104" s="7">
        <v>5</v>
      </c>
      <c r="L104" s="7">
        <f t="shared" si="22"/>
        <v>11.700000000000003</v>
      </c>
      <c r="M104" s="7">
        <f t="shared" si="23"/>
        <v>2.3999999999999986</v>
      </c>
      <c r="N104" s="45">
        <f t="shared" si="15"/>
        <v>1742713.203</v>
      </c>
      <c r="O104" s="45">
        <f t="shared" si="16"/>
        <v>290452.20049999998</v>
      </c>
      <c r="P104" s="45">
        <f t="shared" si="17"/>
        <v>679658.14917000022</v>
      </c>
      <c r="Q104" s="45">
        <f t="shared" si="18"/>
        <v>139417.05623999992</v>
      </c>
      <c r="R104" s="45">
        <f t="shared" si="19"/>
        <v>2852240.60891</v>
      </c>
      <c r="S104" s="45">
        <f t="shared" si="20"/>
        <v>2852240.6089100004</v>
      </c>
    </row>
    <row r="105" spans="1:19" ht="13" x14ac:dyDescent="0.15">
      <c r="A105" s="60" t="s">
        <v>113</v>
      </c>
      <c r="B105" s="61">
        <v>46.8</v>
      </c>
      <c r="C105" s="60" t="s">
        <v>113</v>
      </c>
      <c r="D105" s="62">
        <v>297620</v>
      </c>
      <c r="E105" s="62">
        <v>1024097446</v>
      </c>
      <c r="F105" s="61">
        <v>61.1</v>
      </c>
      <c r="G105" s="63">
        <v>3440.9569999999999</v>
      </c>
      <c r="H105" s="7">
        <f t="shared" si="21"/>
        <v>14.300000000000004</v>
      </c>
      <c r="I105" s="7" t="s">
        <v>566</v>
      </c>
      <c r="J105" s="7">
        <v>30</v>
      </c>
      <c r="K105" s="7">
        <v>5</v>
      </c>
      <c r="L105" s="7">
        <f t="shared" si="22"/>
        <v>11.799999999999997</v>
      </c>
      <c r="M105" s="7">
        <f t="shared" si="23"/>
        <v>14.300000000000004</v>
      </c>
      <c r="N105" s="45">
        <f t="shared" si="15"/>
        <v>3072292.338</v>
      </c>
      <c r="O105" s="45">
        <f t="shared" si="16"/>
        <v>512048.723</v>
      </c>
      <c r="P105" s="45">
        <f t="shared" si="17"/>
        <v>1208434.9862799998</v>
      </c>
      <c r="Q105" s="45">
        <f t="shared" si="18"/>
        <v>1464459.3477800004</v>
      </c>
      <c r="R105" s="45">
        <f t="shared" si="19"/>
        <v>6257235.39506</v>
      </c>
      <c r="S105" s="45">
        <f t="shared" si="20"/>
        <v>6257235.39506</v>
      </c>
    </row>
    <row r="106" spans="1:19" ht="13" x14ac:dyDescent="0.15">
      <c r="A106" s="60" t="s">
        <v>114</v>
      </c>
      <c r="B106" s="61">
        <v>46.6</v>
      </c>
      <c r="C106" s="60" t="s">
        <v>114</v>
      </c>
      <c r="D106" s="62">
        <v>734973</v>
      </c>
      <c r="E106" s="62">
        <v>794415476</v>
      </c>
      <c r="F106" s="61">
        <v>55.8</v>
      </c>
      <c r="G106" s="63">
        <v>1080.877</v>
      </c>
      <c r="H106" s="7">
        <f t="shared" si="21"/>
        <v>9.1999999999999957</v>
      </c>
      <c r="I106" s="7" t="s">
        <v>566</v>
      </c>
      <c r="J106" s="7">
        <v>30</v>
      </c>
      <c r="K106" s="7">
        <v>5</v>
      </c>
      <c r="L106" s="7">
        <f t="shared" si="22"/>
        <v>11.600000000000001</v>
      </c>
      <c r="M106" s="7">
        <f t="shared" si="23"/>
        <v>9.1999999999999957</v>
      </c>
      <c r="N106" s="45">
        <f t="shared" si="15"/>
        <v>2383246.4279999998</v>
      </c>
      <c r="O106" s="45">
        <f t="shared" si="16"/>
        <v>397207.73800000001</v>
      </c>
      <c r="P106" s="45">
        <f t="shared" si="17"/>
        <v>921521.95215999999</v>
      </c>
      <c r="Q106" s="45">
        <f t="shared" si="18"/>
        <v>730862.23791999975</v>
      </c>
      <c r="R106" s="45">
        <f t="shared" si="19"/>
        <v>4432838.3560799994</v>
      </c>
      <c r="S106" s="45">
        <f t="shared" si="20"/>
        <v>4432838.3560799994</v>
      </c>
    </row>
    <row r="107" spans="1:19" ht="13" x14ac:dyDescent="0.15">
      <c r="A107" s="60" t="s">
        <v>115</v>
      </c>
      <c r="B107" s="61">
        <v>46.1</v>
      </c>
      <c r="C107" s="60" t="s">
        <v>115</v>
      </c>
      <c r="D107" s="62">
        <v>391902</v>
      </c>
      <c r="E107" s="62">
        <v>1237774084</v>
      </c>
      <c r="F107" s="61">
        <v>54.5</v>
      </c>
      <c r="G107" s="63">
        <v>3158.3789999999999</v>
      </c>
      <c r="H107" s="7">
        <f t="shared" si="21"/>
        <v>8.3999999999999986</v>
      </c>
      <c r="I107" s="7" t="s">
        <v>566</v>
      </c>
      <c r="J107" s="7">
        <v>30</v>
      </c>
      <c r="K107" s="7">
        <v>5</v>
      </c>
      <c r="L107" s="7">
        <f t="shared" si="22"/>
        <v>11.100000000000001</v>
      </c>
      <c r="M107" s="7">
        <f t="shared" si="23"/>
        <v>8.3999999999999986</v>
      </c>
      <c r="N107" s="45">
        <f t="shared" si="15"/>
        <v>3713322.2519999999</v>
      </c>
      <c r="O107" s="45">
        <f t="shared" si="16"/>
        <v>618887.04200000002</v>
      </c>
      <c r="P107" s="45">
        <f t="shared" si="17"/>
        <v>1373929.2332400002</v>
      </c>
      <c r="Q107" s="45">
        <f t="shared" si="18"/>
        <v>1039730.2305599998</v>
      </c>
      <c r="R107" s="45">
        <f t="shared" si="19"/>
        <v>6745868.7577999998</v>
      </c>
      <c r="S107" s="45">
        <f t="shared" si="20"/>
        <v>6745868.7577999998</v>
      </c>
    </row>
    <row r="108" spans="1:19" ht="13" x14ac:dyDescent="0.15">
      <c r="A108" s="60" t="s">
        <v>116</v>
      </c>
      <c r="B108" s="61">
        <v>45.5</v>
      </c>
      <c r="C108" s="60" t="s">
        <v>116</v>
      </c>
      <c r="D108" s="62">
        <v>306943</v>
      </c>
      <c r="E108" s="62">
        <v>238261621</v>
      </c>
      <c r="F108" s="61">
        <v>89.4</v>
      </c>
      <c r="G108" s="61">
        <v>776.24</v>
      </c>
      <c r="H108" s="7">
        <f t="shared" si="21"/>
        <v>43.900000000000006</v>
      </c>
      <c r="I108" s="7" t="s">
        <v>566</v>
      </c>
      <c r="J108" s="7">
        <v>30</v>
      </c>
      <c r="K108" s="7">
        <v>5</v>
      </c>
      <c r="L108" s="7">
        <f t="shared" si="22"/>
        <v>10.5</v>
      </c>
      <c r="M108" s="7">
        <f t="shared" si="23"/>
        <v>43.900000000000006</v>
      </c>
      <c r="N108" s="45">
        <f t="shared" si="15"/>
        <v>714784.86300000001</v>
      </c>
      <c r="O108" s="45">
        <f t="shared" si="16"/>
        <v>119130.81050000001</v>
      </c>
      <c r="P108" s="45">
        <f t="shared" si="17"/>
        <v>250174.70204999999</v>
      </c>
      <c r="Q108" s="45">
        <f t="shared" si="18"/>
        <v>1045968.5161900001</v>
      </c>
      <c r="R108" s="45">
        <f t="shared" si="19"/>
        <v>2130058.8917399999</v>
      </c>
      <c r="S108" s="45">
        <f t="shared" si="20"/>
        <v>2130058.8917400003</v>
      </c>
    </row>
    <row r="109" spans="1:19" ht="13" x14ac:dyDescent="0.15">
      <c r="A109" s="60" t="s">
        <v>117</v>
      </c>
      <c r="B109" s="61">
        <v>43.4</v>
      </c>
      <c r="C109" s="60" t="s">
        <v>117</v>
      </c>
      <c r="D109" s="62">
        <v>942014</v>
      </c>
      <c r="E109" s="62">
        <v>751793135</v>
      </c>
      <c r="F109" s="61">
        <v>51</v>
      </c>
      <c r="G109" s="61">
        <v>798.07</v>
      </c>
      <c r="H109" s="7">
        <f t="shared" si="21"/>
        <v>7.6000000000000014</v>
      </c>
      <c r="I109" s="7" t="s">
        <v>566</v>
      </c>
      <c r="J109" s="7">
        <v>30</v>
      </c>
      <c r="K109" s="7">
        <v>5</v>
      </c>
      <c r="L109" s="7">
        <f t="shared" si="22"/>
        <v>8.3999999999999986</v>
      </c>
      <c r="M109" s="7">
        <f t="shared" si="23"/>
        <v>7.6000000000000014</v>
      </c>
      <c r="N109" s="45">
        <f t="shared" si="15"/>
        <v>2255379.4049999998</v>
      </c>
      <c r="O109" s="45">
        <f t="shared" si="16"/>
        <v>375896.5675</v>
      </c>
      <c r="P109" s="45">
        <f t="shared" si="17"/>
        <v>631506.23339999991</v>
      </c>
      <c r="Q109" s="45">
        <f t="shared" si="18"/>
        <v>571362.78260000015</v>
      </c>
      <c r="R109" s="45">
        <f t="shared" si="19"/>
        <v>3834144.9884999995</v>
      </c>
      <c r="S109" s="45">
        <f t="shared" si="20"/>
        <v>3834144.9885</v>
      </c>
    </row>
    <row r="110" spans="1:19" ht="13" x14ac:dyDescent="0.15">
      <c r="A110" s="60" t="s">
        <v>118</v>
      </c>
      <c r="B110" s="61">
        <v>45.9</v>
      </c>
      <c r="C110" s="60" t="s">
        <v>118</v>
      </c>
      <c r="D110" s="62">
        <v>482346</v>
      </c>
      <c r="E110" s="62">
        <v>5039966682</v>
      </c>
      <c r="F110" s="61">
        <v>71.5</v>
      </c>
      <c r="G110" s="63">
        <v>10448.869000000001</v>
      </c>
      <c r="H110" s="7">
        <f t="shared" si="21"/>
        <v>25.6</v>
      </c>
      <c r="I110" s="7" t="s">
        <v>566</v>
      </c>
      <c r="J110" s="7">
        <v>30</v>
      </c>
      <c r="K110" s="7">
        <v>5</v>
      </c>
      <c r="L110" s="7">
        <f t="shared" si="22"/>
        <v>10.899999999999999</v>
      </c>
      <c r="M110" s="7">
        <f t="shared" si="23"/>
        <v>25.6</v>
      </c>
      <c r="N110" s="45">
        <f t="shared" si="15"/>
        <v>15119900.046</v>
      </c>
      <c r="O110" s="45">
        <f t="shared" si="16"/>
        <v>2519983.341</v>
      </c>
      <c r="P110" s="45">
        <f t="shared" si="17"/>
        <v>5493563.6833799994</v>
      </c>
      <c r="Q110" s="45">
        <f t="shared" si="18"/>
        <v>12902314.705920001</v>
      </c>
      <c r="R110" s="45">
        <f t="shared" si="19"/>
        <v>36035761.776300006</v>
      </c>
      <c r="S110" s="45">
        <f t="shared" si="20"/>
        <v>36035761.776299998</v>
      </c>
    </row>
    <row r="111" spans="1:19" ht="13" x14ac:dyDescent="0.15">
      <c r="A111" s="60" t="s">
        <v>119</v>
      </c>
      <c r="B111" s="61">
        <v>47.7</v>
      </c>
      <c r="C111" s="60" t="s">
        <v>119</v>
      </c>
      <c r="D111" s="62">
        <v>222148</v>
      </c>
      <c r="E111" s="62">
        <v>409982769</v>
      </c>
      <c r="F111" s="61">
        <v>60.5</v>
      </c>
      <c r="G111" s="63">
        <v>1845.538</v>
      </c>
      <c r="H111" s="7">
        <f t="shared" si="21"/>
        <v>12.799999999999997</v>
      </c>
      <c r="I111" s="7" t="s">
        <v>566</v>
      </c>
      <c r="J111" s="7">
        <v>30</v>
      </c>
      <c r="K111" s="7">
        <v>5</v>
      </c>
      <c r="L111" s="7">
        <f t="shared" si="22"/>
        <v>12.700000000000003</v>
      </c>
      <c r="M111" s="7">
        <f t="shared" si="23"/>
        <v>12.799999999999997</v>
      </c>
      <c r="N111" s="45">
        <f t="shared" si="15"/>
        <v>1229948.307</v>
      </c>
      <c r="O111" s="45">
        <f t="shared" si="16"/>
        <v>204991.38449999999</v>
      </c>
      <c r="P111" s="45">
        <f t="shared" si="17"/>
        <v>520678.11663000012</v>
      </c>
      <c r="Q111" s="45">
        <f t="shared" si="18"/>
        <v>524777.94431999989</v>
      </c>
      <c r="R111" s="45">
        <f t="shared" si="19"/>
        <v>2480395.75245</v>
      </c>
      <c r="S111" s="45">
        <f t="shared" si="20"/>
        <v>2480395.75245</v>
      </c>
    </row>
    <row r="112" spans="1:19" ht="13" x14ac:dyDescent="0.15">
      <c r="A112" s="60" t="s">
        <v>120</v>
      </c>
      <c r="B112" s="61">
        <v>46.2</v>
      </c>
      <c r="C112" s="60" t="s">
        <v>120</v>
      </c>
      <c r="D112" s="62">
        <v>423480</v>
      </c>
      <c r="E112" s="62">
        <v>1216748792</v>
      </c>
      <c r="F112" s="61">
        <v>68.099999999999994</v>
      </c>
      <c r="G112" s="63">
        <v>2873.2150000000001</v>
      </c>
      <c r="H112" s="7">
        <f t="shared" si="21"/>
        <v>21.899999999999991</v>
      </c>
      <c r="I112" s="7" t="s">
        <v>566</v>
      </c>
      <c r="J112" s="7">
        <v>30</v>
      </c>
      <c r="K112" s="7">
        <v>5</v>
      </c>
      <c r="L112" s="7">
        <f t="shared" si="22"/>
        <v>11.200000000000003</v>
      </c>
      <c r="M112" s="7">
        <f t="shared" si="23"/>
        <v>21.899999999999991</v>
      </c>
      <c r="N112" s="45">
        <f t="shared" si="15"/>
        <v>3650246.3760000002</v>
      </c>
      <c r="O112" s="45">
        <f t="shared" si="16"/>
        <v>608374.39599999995</v>
      </c>
      <c r="P112" s="45">
        <f t="shared" si="17"/>
        <v>1362758.6470400004</v>
      </c>
      <c r="Q112" s="45">
        <f t="shared" si="18"/>
        <v>2664679.8544799988</v>
      </c>
      <c r="R112" s="45">
        <f t="shared" si="19"/>
        <v>8286059.2735199984</v>
      </c>
      <c r="S112" s="45">
        <f t="shared" si="20"/>
        <v>8286059.2735199993</v>
      </c>
    </row>
    <row r="113" spans="1:19" ht="13" x14ac:dyDescent="0.15">
      <c r="A113" s="60" t="s">
        <v>121</v>
      </c>
      <c r="B113" s="61">
        <v>45.8</v>
      </c>
      <c r="C113" s="60" t="s">
        <v>121</v>
      </c>
      <c r="D113" s="62">
        <v>554058</v>
      </c>
      <c r="E113" s="62">
        <v>2388531086</v>
      </c>
      <c r="F113" s="61">
        <v>67.400000000000006</v>
      </c>
      <c r="G113" s="63">
        <v>4310.9780000000001</v>
      </c>
      <c r="H113" s="7">
        <f t="shared" si="21"/>
        <v>21.600000000000009</v>
      </c>
      <c r="I113" s="7" t="s">
        <v>566</v>
      </c>
      <c r="J113" s="7">
        <v>30</v>
      </c>
      <c r="K113" s="7">
        <v>5</v>
      </c>
      <c r="L113" s="7">
        <f t="shared" si="22"/>
        <v>10.799999999999997</v>
      </c>
      <c r="M113" s="7">
        <f t="shared" si="23"/>
        <v>21.600000000000009</v>
      </c>
      <c r="N113" s="45">
        <f t="shared" si="15"/>
        <v>7165593.2580000004</v>
      </c>
      <c r="O113" s="45">
        <f t="shared" si="16"/>
        <v>1194265.5430000001</v>
      </c>
      <c r="P113" s="45">
        <f t="shared" si="17"/>
        <v>2579613.5728799989</v>
      </c>
      <c r="Q113" s="45">
        <f t="shared" si="18"/>
        <v>5159227.1457600025</v>
      </c>
      <c r="R113" s="45">
        <f t="shared" si="19"/>
        <v>16098699.519640002</v>
      </c>
      <c r="S113" s="45">
        <f t="shared" si="20"/>
        <v>16098699.519640002</v>
      </c>
    </row>
    <row r="114" spans="1:19" ht="13" x14ac:dyDescent="0.15">
      <c r="A114" s="60" t="s">
        <v>122</v>
      </c>
      <c r="B114" s="61">
        <v>46.7</v>
      </c>
      <c r="C114" s="60" t="s">
        <v>122</v>
      </c>
      <c r="D114" s="62">
        <v>331829</v>
      </c>
      <c r="E114" s="62">
        <v>598010863</v>
      </c>
      <c r="F114" s="61">
        <v>66.7</v>
      </c>
      <c r="G114" s="63">
        <v>1802.164</v>
      </c>
      <c r="H114" s="7">
        <f t="shared" si="21"/>
        <v>20</v>
      </c>
      <c r="I114" s="7" t="s">
        <v>566</v>
      </c>
      <c r="J114" s="7">
        <v>30</v>
      </c>
      <c r="K114" s="7">
        <v>5</v>
      </c>
      <c r="L114" s="7">
        <f t="shared" si="22"/>
        <v>11.700000000000003</v>
      </c>
      <c r="M114" s="7">
        <f t="shared" si="23"/>
        <v>20</v>
      </c>
      <c r="N114" s="45">
        <f t="shared" si="15"/>
        <v>1794032.5889999999</v>
      </c>
      <c r="O114" s="45">
        <f t="shared" si="16"/>
        <v>299005.43150000001</v>
      </c>
      <c r="P114" s="45">
        <f t="shared" si="17"/>
        <v>699672.70971000008</v>
      </c>
      <c r="Q114" s="45">
        <f t="shared" si="18"/>
        <v>1196021.726</v>
      </c>
      <c r="R114" s="45">
        <f t="shared" si="19"/>
        <v>3988732.4562099995</v>
      </c>
      <c r="S114" s="45">
        <f t="shared" si="20"/>
        <v>3988732.45621</v>
      </c>
    </row>
    <row r="115" spans="1:19" ht="13" x14ac:dyDescent="0.15">
      <c r="A115" s="60" t="s">
        <v>123</v>
      </c>
      <c r="B115" s="61">
        <v>46.5</v>
      </c>
      <c r="C115" s="60" t="s">
        <v>123</v>
      </c>
      <c r="D115" s="62">
        <v>560976</v>
      </c>
      <c r="E115" s="62">
        <v>1376016478</v>
      </c>
      <c r="F115" s="61">
        <v>60</v>
      </c>
      <c r="G115" s="63">
        <v>2452.8989999999999</v>
      </c>
      <c r="H115" s="7">
        <f t="shared" si="21"/>
        <v>13.5</v>
      </c>
      <c r="I115" s="7" t="s">
        <v>566</v>
      </c>
      <c r="J115" s="7">
        <v>30</v>
      </c>
      <c r="K115" s="7">
        <v>5</v>
      </c>
      <c r="L115" s="7">
        <f t="shared" si="22"/>
        <v>11.5</v>
      </c>
      <c r="M115" s="7">
        <f t="shared" si="23"/>
        <v>13.5</v>
      </c>
      <c r="N115" s="45">
        <f t="shared" si="15"/>
        <v>4128049.4339999999</v>
      </c>
      <c r="O115" s="45">
        <f t="shared" si="16"/>
        <v>688008.23899999994</v>
      </c>
      <c r="P115" s="45">
        <f t="shared" si="17"/>
        <v>1582418.9497</v>
      </c>
      <c r="Q115" s="45">
        <f t="shared" si="18"/>
        <v>1857622.2453000001</v>
      </c>
      <c r="R115" s="45">
        <f t="shared" si="19"/>
        <v>8256098.8679999989</v>
      </c>
      <c r="S115" s="45">
        <f t="shared" si="20"/>
        <v>8256098.8679999998</v>
      </c>
    </row>
    <row r="116" spans="1:19" ht="13" x14ac:dyDescent="0.15">
      <c r="A116" s="60" t="s">
        <v>124</v>
      </c>
      <c r="B116" s="61">
        <v>45.9</v>
      </c>
      <c r="C116" s="60" t="s">
        <v>124</v>
      </c>
      <c r="D116" s="62">
        <v>212899</v>
      </c>
      <c r="E116" s="62">
        <v>333548178</v>
      </c>
      <c r="F116" s="61">
        <v>93.1</v>
      </c>
      <c r="G116" s="63">
        <v>1566.6959999999999</v>
      </c>
      <c r="H116" s="7">
        <f t="shared" si="21"/>
        <v>47.199999999999996</v>
      </c>
      <c r="I116" s="7" t="s">
        <v>566</v>
      </c>
      <c r="J116" s="7">
        <v>30</v>
      </c>
      <c r="K116" s="7">
        <v>5</v>
      </c>
      <c r="L116" s="7">
        <f t="shared" si="22"/>
        <v>10.899999999999999</v>
      </c>
      <c r="M116" s="7">
        <f t="shared" si="23"/>
        <v>47.199999999999996</v>
      </c>
      <c r="N116" s="45">
        <f t="shared" si="15"/>
        <v>1000644.534</v>
      </c>
      <c r="O116" s="45">
        <f t="shared" si="16"/>
        <v>166774.08900000001</v>
      </c>
      <c r="P116" s="45">
        <f t="shared" si="17"/>
        <v>363567.51401999994</v>
      </c>
      <c r="Q116" s="45">
        <f t="shared" si="18"/>
        <v>1574347.40016</v>
      </c>
      <c r="R116" s="45">
        <f t="shared" si="19"/>
        <v>3105333.53718</v>
      </c>
      <c r="S116" s="45">
        <f t="shared" si="20"/>
        <v>3105333.53718</v>
      </c>
    </row>
    <row r="117" spans="1:19" ht="13" x14ac:dyDescent="0.15">
      <c r="A117" s="60" t="s">
        <v>125</v>
      </c>
      <c r="B117" s="61">
        <v>45.6</v>
      </c>
      <c r="C117" s="60" t="s">
        <v>125</v>
      </c>
      <c r="D117" s="62">
        <v>589374</v>
      </c>
      <c r="E117" s="62">
        <v>3743256773</v>
      </c>
      <c r="F117" s="61">
        <v>56.8</v>
      </c>
      <c r="G117" s="63">
        <v>6351.24</v>
      </c>
      <c r="H117" s="7">
        <f t="shared" si="21"/>
        <v>11.199999999999996</v>
      </c>
      <c r="I117" s="7" t="s">
        <v>566</v>
      </c>
      <c r="J117" s="7">
        <v>30</v>
      </c>
      <c r="K117" s="7">
        <v>5</v>
      </c>
      <c r="L117" s="7">
        <f t="shared" si="22"/>
        <v>10.600000000000001</v>
      </c>
      <c r="M117" s="7">
        <f t="shared" si="23"/>
        <v>11.199999999999996</v>
      </c>
      <c r="N117" s="45">
        <f t="shared" si="15"/>
        <v>11229770.319</v>
      </c>
      <c r="O117" s="45">
        <f t="shared" si="16"/>
        <v>1871628.3865</v>
      </c>
      <c r="P117" s="45">
        <f t="shared" si="17"/>
        <v>3967852.1793800001</v>
      </c>
      <c r="Q117" s="45">
        <f t="shared" si="18"/>
        <v>4192447.5857599983</v>
      </c>
      <c r="R117" s="45">
        <f t="shared" si="19"/>
        <v>21261698.470639996</v>
      </c>
      <c r="S117" s="45">
        <f t="shared" si="20"/>
        <v>21261698.47064</v>
      </c>
    </row>
    <row r="118" spans="1:19" ht="13" x14ac:dyDescent="0.15">
      <c r="A118" s="60" t="s">
        <v>126</v>
      </c>
      <c r="B118" s="61">
        <v>47.1</v>
      </c>
      <c r="C118" s="60" t="s">
        <v>126</v>
      </c>
      <c r="D118" s="62">
        <v>197580</v>
      </c>
      <c r="E118" s="62">
        <v>495888691</v>
      </c>
      <c r="F118" s="61">
        <v>49.3</v>
      </c>
      <c r="G118" s="63">
        <v>2509.8110000000001</v>
      </c>
      <c r="H118" s="7">
        <f t="shared" si="21"/>
        <v>2.1999999999999957</v>
      </c>
      <c r="I118" s="7" t="s">
        <v>566</v>
      </c>
      <c r="J118" s="7">
        <v>30</v>
      </c>
      <c r="K118" s="7">
        <v>5</v>
      </c>
      <c r="L118" s="7">
        <f t="shared" si="22"/>
        <v>12.100000000000001</v>
      </c>
      <c r="M118" s="7">
        <f t="shared" si="23"/>
        <v>2.1999999999999957</v>
      </c>
      <c r="N118" s="45">
        <f t="shared" si="15"/>
        <v>1487666.0730000001</v>
      </c>
      <c r="O118" s="45">
        <f t="shared" si="16"/>
        <v>247944.3455</v>
      </c>
      <c r="P118" s="45">
        <f t="shared" si="17"/>
        <v>600025.31611000001</v>
      </c>
      <c r="Q118" s="45">
        <f t="shared" si="18"/>
        <v>109095.51201999979</v>
      </c>
      <c r="R118" s="45">
        <f t="shared" si="19"/>
        <v>2444731.24663</v>
      </c>
      <c r="S118" s="45">
        <f t="shared" si="20"/>
        <v>2444731.24663</v>
      </c>
    </row>
    <row r="119" spans="1:19" ht="13" x14ac:dyDescent="0.15">
      <c r="A119" s="60" t="s">
        <v>127</v>
      </c>
      <c r="B119" s="61">
        <v>46.2</v>
      </c>
      <c r="C119" s="60" t="s">
        <v>127</v>
      </c>
      <c r="D119" s="62">
        <v>375770</v>
      </c>
      <c r="E119" s="62">
        <v>545048171</v>
      </c>
      <c r="F119" s="61">
        <v>63.8</v>
      </c>
      <c r="G119" s="63">
        <v>1450.4839999999999</v>
      </c>
      <c r="H119" s="7">
        <f t="shared" si="21"/>
        <v>17.599999999999994</v>
      </c>
      <c r="I119" s="7" t="s">
        <v>566</v>
      </c>
      <c r="J119" s="7">
        <v>30</v>
      </c>
      <c r="K119" s="7">
        <v>5</v>
      </c>
      <c r="L119" s="7">
        <f t="shared" si="22"/>
        <v>11.200000000000003</v>
      </c>
      <c r="M119" s="7">
        <f t="shared" si="23"/>
        <v>17.599999999999994</v>
      </c>
      <c r="N119" s="45">
        <f t="shared" si="15"/>
        <v>1635144.513</v>
      </c>
      <c r="O119" s="45">
        <f t="shared" si="16"/>
        <v>272524.08549999999</v>
      </c>
      <c r="P119" s="45">
        <f t="shared" si="17"/>
        <v>610453.95152000012</v>
      </c>
      <c r="Q119" s="45">
        <f t="shared" si="18"/>
        <v>959284.78095999965</v>
      </c>
      <c r="R119" s="45">
        <f t="shared" si="19"/>
        <v>3477407.3309799996</v>
      </c>
      <c r="S119" s="45">
        <f t="shared" si="20"/>
        <v>3477407.3309799996</v>
      </c>
    </row>
    <row r="120" spans="1:19" ht="13" x14ac:dyDescent="0.15">
      <c r="A120" s="60" t="s">
        <v>128</v>
      </c>
      <c r="B120" s="61">
        <v>46.4</v>
      </c>
      <c r="C120" s="60" t="s">
        <v>128</v>
      </c>
      <c r="D120" s="62">
        <v>342959</v>
      </c>
      <c r="E120" s="62">
        <v>1545969587</v>
      </c>
      <c r="F120" s="61">
        <v>59.9</v>
      </c>
      <c r="G120" s="63">
        <v>4507.7449999999999</v>
      </c>
      <c r="H120" s="7">
        <f t="shared" si="21"/>
        <v>13.5</v>
      </c>
      <c r="I120" s="7" t="s">
        <v>566</v>
      </c>
      <c r="J120" s="7">
        <v>30</v>
      </c>
      <c r="K120" s="7">
        <v>5</v>
      </c>
      <c r="L120" s="7">
        <f t="shared" si="22"/>
        <v>11.399999999999999</v>
      </c>
      <c r="M120" s="7">
        <f t="shared" si="23"/>
        <v>13.5</v>
      </c>
      <c r="N120" s="45">
        <f t="shared" si="15"/>
        <v>4637908.7609999999</v>
      </c>
      <c r="O120" s="45">
        <f t="shared" si="16"/>
        <v>772984.79350000003</v>
      </c>
      <c r="P120" s="45">
        <f t="shared" si="17"/>
        <v>1762405.3291799999</v>
      </c>
      <c r="Q120" s="45">
        <f t="shared" si="18"/>
        <v>2087058.94245</v>
      </c>
      <c r="R120" s="45">
        <f t="shared" si="19"/>
        <v>9260357.826129999</v>
      </c>
      <c r="S120" s="45">
        <f t="shared" si="20"/>
        <v>9260357.8261300009</v>
      </c>
    </row>
    <row r="121" spans="1:19" ht="13" x14ac:dyDescent="0.15">
      <c r="A121" s="60" t="s">
        <v>129</v>
      </c>
      <c r="B121" s="61">
        <v>46.6</v>
      </c>
      <c r="C121" s="60" t="s">
        <v>129</v>
      </c>
      <c r="D121" s="62">
        <v>190889</v>
      </c>
      <c r="E121" s="62">
        <v>187767578</v>
      </c>
      <c r="F121" s="61">
        <v>63.3</v>
      </c>
      <c r="G121" s="61">
        <v>983.65</v>
      </c>
      <c r="H121" s="7">
        <f t="shared" si="21"/>
        <v>16.699999999999996</v>
      </c>
      <c r="I121" s="7" t="s">
        <v>566</v>
      </c>
      <c r="J121" s="7">
        <v>30</v>
      </c>
      <c r="K121" s="7">
        <v>5</v>
      </c>
      <c r="L121" s="7">
        <f t="shared" si="22"/>
        <v>11.600000000000001</v>
      </c>
      <c r="M121" s="7">
        <f t="shared" si="23"/>
        <v>16.699999999999996</v>
      </c>
      <c r="N121" s="45">
        <f t="shared" si="15"/>
        <v>563302.73400000005</v>
      </c>
      <c r="O121" s="45">
        <f t="shared" si="16"/>
        <v>93883.789000000004</v>
      </c>
      <c r="P121" s="45">
        <f t="shared" si="17"/>
        <v>217810.39048000003</v>
      </c>
      <c r="Q121" s="45">
        <f t="shared" si="18"/>
        <v>313571.85525999992</v>
      </c>
      <c r="R121" s="45">
        <f t="shared" si="19"/>
        <v>1188568.76874</v>
      </c>
      <c r="S121" s="45">
        <f t="shared" si="20"/>
        <v>1188568.76874</v>
      </c>
    </row>
    <row r="122" spans="1:19" ht="13" x14ac:dyDescent="0.15">
      <c r="A122" s="60" t="s">
        <v>130</v>
      </c>
      <c r="B122" s="61">
        <v>46.7</v>
      </c>
      <c r="C122" s="60" t="s">
        <v>130</v>
      </c>
      <c r="D122" s="62">
        <v>503098</v>
      </c>
      <c r="E122" s="62">
        <v>1314712985</v>
      </c>
      <c r="F122" s="61">
        <v>76.599999999999994</v>
      </c>
      <c r="G122" s="63">
        <v>2613.232</v>
      </c>
      <c r="H122" s="7">
        <f t="shared" si="21"/>
        <v>29.899999999999991</v>
      </c>
      <c r="I122" s="7" t="s">
        <v>566</v>
      </c>
      <c r="J122" s="7">
        <v>30</v>
      </c>
      <c r="K122" s="7">
        <v>5</v>
      </c>
      <c r="L122" s="7">
        <f t="shared" si="22"/>
        <v>11.700000000000003</v>
      </c>
      <c r="M122" s="7">
        <f t="shared" si="23"/>
        <v>29.899999999999991</v>
      </c>
      <c r="N122" s="45">
        <f t="shared" si="15"/>
        <v>3944138.9550000001</v>
      </c>
      <c r="O122" s="45">
        <f t="shared" si="16"/>
        <v>657356.49250000005</v>
      </c>
      <c r="P122" s="45">
        <f t="shared" si="17"/>
        <v>1538214.1924500004</v>
      </c>
      <c r="Q122" s="45">
        <f t="shared" si="18"/>
        <v>3930991.8251499995</v>
      </c>
      <c r="R122" s="45">
        <f t="shared" si="19"/>
        <v>10070701.4651</v>
      </c>
      <c r="S122" s="45">
        <f t="shared" si="20"/>
        <v>10070701.4651</v>
      </c>
    </row>
    <row r="123" spans="1:19" ht="13" x14ac:dyDescent="0.15">
      <c r="A123" s="60" t="s">
        <v>131</v>
      </c>
      <c r="B123" s="61">
        <v>46.7</v>
      </c>
      <c r="C123" s="60" t="s">
        <v>131</v>
      </c>
      <c r="D123" s="62">
        <v>303939</v>
      </c>
      <c r="E123" s="62">
        <v>422252449</v>
      </c>
      <c r="F123" s="61">
        <v>67.099999999999994</v>
      </c>
      <c r="G123" s="63">
        <v>1389.2650000000001</v>
      </c>
      <c r="H123" s="7">
        <f t="shared" si="21"/>
        <v>20.399999999999991</v>
      </c>
      <c r="I123" s="7" t="s">
        <v>566</v>
      </c>
      <c r="J123" s="7">
        <v>30</v>
      </c>
      <c r="K123" s="7">
        <v>5</v>
      </c>
      <c r="L123" s="7">
        <f t="shared" si="22"/>
        <v>11.700000000000003</v>
      </c>
      <c r="M123" s="7">
        <f t="shared" si="23"/>
        <v>20.399999999999991</v>
      </c>
      <c r="N123" s="45">
        <f t="shared" si="15"/>
        <v>1266757.3470000001</v>
      </c>
      <c r="O123" s="45">
        <f t="shared" si="16"/>
        <v>211126.22450000001</v>
      </c>
      <c r="P123" s="45">
        <f t="shared" si="17"/>
        <v>494035.36533000012</v>
      </c>
      <c r="Q123" s="45">
        <f t="shared" si="18"/>
        <v>861394.99595999962</v>
      </c>
      <c r="R123" s="45">
        <f t="shared" si="19"/>
        <v>2833313.93279</v>
      </c>
      <c r="S123" s="45">
        <f t="shared" si="20"/>
        <v>2833313.93279</v>
      </c>
    </row>
    <row r="124" spans="1:19" ht="13" x14ac:dyDescent="0.15">
      <c r="A124" s="60" t="s">
        <v>132</v>
      </c>
      <c r="B124" s="61">
        <v>46.9</v>
      </c>
      <c r="C124" s="60" t="s">
        <v>132</v>
      </c>
      <c r="D124" s="62">
        <v>407941</v>
      </c>
      <c r="E124" s="62">
        <v>450549099</v>
      </c>
      <c r="F124" s="61">
        <v>67.7</v>
      </c>
      <c r="G124" s="63">
        <v>1104.4469999999999</v>
      </c>
      <c r="H124" s="7">
        <f t="shared" si="21"/>
        <v>20.800000000000004</v>
      </c>
      <c r="I124" s="7" t="s">
        <v>566</v>
      </c>
      <c r="J124" s="7">
        <v>30</v>
      </c>
      <c r="K124" s="7">
        <v>5</v>
      </c>
      <c r="L124" s="7">
        <f t="shared" si="22"/>
        <v>11.899999999999999</v>
      </c>
      <c r="M124" s="7">
        <f t="shared" si="23"/>
        <v>20.800000000000004</v>
      </c>
      <c r="N124" s="45">
        <f t="shared" si="15"/>
        <v>1351647.297</v>
      </c>
      <c r="O124" s="45">
        <f t="shared" si="16"/>
        <v>225274.54949999999</v>
      </c>
      <c r="P124" s="45">
        <f t="shared" si="17"/>
        <v>536153.42780999991</v>
      </c>
      <c r="Q124" s="45">
        <f t="shared" si="18"/>
        <v>937142.12592000025</v>
      </c>
      <c r="R124" s="45">
        <f t="shared" si="19"/>
        <v>3050217.4002299998</v>
      </c>
      <c r="S124" s="45">
        <f t="shared" si="20"/>
        <v>3050217.4002300003</v>
      </c>
    </row>
    <row r="125" spans="1:19" ht="13" x14ac:dyDescent="0.15">
      <c r="A125" s="60" t="s">
        <v>133</v>
      </c>
      <c r="B125" s="61">
        <v>46.2</v>
      </c>
      <c r="C125" s="60" t="s">
        <v>133</v>
      </c>
      <c r="D125" s="62">
        <v>266059</v>
      </c>
      <c r="E125" s="62">
        <v>441658424</v>
      </c>
      <c r="F125" s="61">
        <v>72.599999999999994</v>
      </c>
      <c r="G125" s="63">
        <v>1660.0029999999999</v>
      </c>
      <c r="H125" s="7">
        <f t="shared" si="21"/>
        <v>26.399999999999991</v>
      </c>
      <c r="I125" s="7" t="s">
        <v>566</v>
      </c>
      <c r="J125" s="7">
        <v>30</v>
      </c>
      <c r="K125" s="7">
        <v>5</v>
      </c>
      <c r="L125" s="7">
        <f t="shared" si="22"/>
        <v>11.200000000000003</v>
      </c>
      <c r="M125" s="7">
        <f t="shared" si="23"/>
        <v>26.399999999999991</v>
      </c>
      <c r="N125" s="45">
        <f t="shared" si="15"/>
        <v>1324975.2720000001</v>
      </c>
      <c r="O125" s="45">
        <f t="shared" si="16"/>
        <v>220829.212</v>
      </c>
      <c r="P125" s="45">
        <f t="shared" si="17"/>
        <v>494657.43488000013</v>
      </c>
      <c r="Q125" s="45">
        <f t="shared" si="18"/>
        <v>1165978.2393599995</v>
      </c>
      <c r="R125" s="45">
        <f t="shared" si="19"/>
        <v>3206440.1582399998</v>
      </c>
      <c r="S125" s="45">
        <f t="shared" si="20"/>
        <v>3206440.1582399998</v>
      </c>
    </row>
    <row r="126" spans="1:19" ht="13" x14ac:dyDescent="0.15">
      <c r="A126" s="60" t="s">
        <v>134</v>
      </c>
      <c r="B126" s="61">
        <v>46.8</v>
      </c>
      <c r="C126" s="60" t="s">
        <v>134</v>
      </c>
      <c r="D126" s="62">
        <v>359448</v>
      </c>
      <c r="E126" s="62">
        <v>1510378510</v>
      </c>
      <c r="F126" s="61">
        <v>61.7</v>
      </c>
      <c r="G126" s="63">
        <v>4201.942</v>
      </c>
      <c r="H126" s="7">
        <f t="shared" si="21"/>
        <v>14.900000000000006</v>
      </c>
      <c r="I126" s="7" t="s">
        <v>566</v>
      </c>
      <c r="J126" s="7">
        <v>30</v>
      </c>
      <c r="K126" s="7">
        <v>5</v>
      </c>
      <c r="L126" s="7">
        <f t="shared" si="22"/>
        <v>11.799999999999997</v>
      </c>
      <c r="M126" s="7">
        <f t="shared" si="23"/>
        <v>14.900000000000006</v>
      </c>
      <c r="N126" s="45">
        <f t="shared" si="15"/>
        <v>4531135.53</v>
      </c>
      <c r="O126" s="45">
        <f t="shared" si="16"/>
        <v>755189.255</v>
      </c>
      <c r="P126" s="45">
        <f t="shared" si="17"/>
        <v>1782246.6417999996</v>
      </c>
      <c r="Q126" s="45">
        <f t="shared" si="18"/>
        <v>2250463.9799000006</v>
      </c>
      <c r="R126" s="45">
        <f t="shared" si="19"/>
        <v>9319035.4067000002</v>
      </c>
      <c r="S126" s="45">
        <f t="shared" si="20"/>
        <v>9319035.4067000002</v>
      </c>
    </row>
    <row r="127" spans="1:19" ht="13" x14ac:dyDescent="0.15">
      <c r="A127" s="60" t="s">
        <v>135</v>
      </c>
      <c r="B127" s="61">
        <v>46.6</v>
      </c>
      <c r="C127" s="60" t="s">
        <v>135</v>
      </c>
      <c r="D127" s="62">
        <v>226968</v>
      </c>
      <c r="E127" s="62">
        <v>419343984</v>
      </c>
      <c r="F127" s="61">
        <v>72.2</v>
      </c>
      <c r="G127" s="63">
        <v>1847.587</v>
      </c>
      <c r="H127" s="7">
        <f t="shared" si="21"/>
        <v>25.6</v>
      </c>
      <c r="I127" s="7" t="s">
        <v>566</v>
      </c>
      <c r="J127" s="7">
        <v>30</v>
      </c>
      <c r="K127" s="7">
        <v>5</v>
      </c>
      <c r="L127" s="7">
        <f t="shared" si="22"/>
        <v>11.600000000000001</v>
      </c>
      <c r="M127" s="7">
        <f t="shared" si="23"/>
        <v>25.6</v>
      </c>
      <c r="N127" s="45">
        <f t="shared" si="15"/>
        <v>1258031.952</v>
      </c>
      <c r="O127" s="45">
        <f t="shared" si="16"/>
        <v>209671.992</v>
      </c>
      <c r="P127" s="45">
        <f t="shared" si="17"/>
        <v>486439.02144000004</v>
      </c>
      <c r="Q127" s="45">
        <f t="shared" si="18"/>
        <v>1073520.5990400002</v>
      </c>
      <c r="R127" s="45">
        <f t="shared" si="19"/>
        <v>3027663.5644800002</v>
      </c>
      <c r="S127" s="45">
        <f t="shared" si="20"/>
        <v>3027663.5644800002</v>
      </c>
    </row>
    <row r="128" spans="1:19" ht="13" x14ac:dyDescent="0.15">
      <c r="A128" s="60" t="s">
        <v>136</v>
      </c>
      <c r="B128" s="61">
        <v>46.2</v>
      </c>
      <c r="C128" s="60" t="s">
        <v>136</v>
      </c>
      <c r="D128" s="62">
        <v>351826</v>
      </c>
      <c r="E128" s="62">
        <v>1576250034</v>
      </c>
      <c r="F128" s="61">
        <v>49.4</v>
      </c>
      <c r="G128" s="63">
        <v>4480.201</v>
      </c>
      <c r="H128" s="7">
        <f t="shared" si="21"/>
        <v>3.1999999999999957</v>
      </c>
      <c r="I128" s="7" t="s">
        <v>566</v>
      </c>
      <c r="J128" s="7">
        <v>30</v>
      </c>
      <c r="K128" s="7">
        <v>5</v>
      </c>
      <c r="L128" s="7">
        <f t="shared" si="22"/>
        <v>11.200000000000003</v>
      </c>
      <c r="M128" s="7">
        <f t="shared" si="23"/>
        <v>3.1999999999999957</v>
      </c>
      <c r="N128" s="45">
        <f t="shared" si="15"/>
        <v>4728750.102</v>
      </c>
      <c r="O128" s="45">
        <f t="shared" si="16"/>
        <v>788125.01699999999</v>
      </c>
      <c r="P128" s="45">
        <f t="shared" si="17"/>
        <v>1765400.0380800003</v>
      </c>
      <c r="Q128" s="45">
        <f t="shared" si="18"/>
        <v>504400.01087999938</v>
      </c>
      <c r="R128" s="45">
        <f t="shared" si="19"/>
        <v>7786675.1679599993</v>
      </c>
      <c r="S128" s="45">
        <f t="shared" si="20"/>
        <v>7786675.1679599993</v>
      </c>
    </row>
    <row r="129" spans="1:19" ht="13" x14ac:dyDescent="0.15">
      <c r="A129" s="60" t="s">
        <v>137</v>
      </c>
      <c r="B129" s="61">
        <v>44.9</v>
      </c>
      <c r="C129" s="60" t="s">
        <v>137</v>
      </c>
      <c r="D129" s="62">
        <v>350274</v>
      </c>
      <c r="E129" s="62">
        <v>521372327</v>
      </c>
      <c r="F129" s="61">
        <v>74.8</v>
      </c>
      <c r="G129" s="63">
        <v>1488.4680000000001</v>
      </c>
      <c r="H129" s="7">
        <f t="shared" si="21"/>
        <v>29.9</v>
      </c>
      <c r="I129" s="7" t="s">
        <v>566</v>
      </c>
      <c r="J129" s="7">
        <v>30</v>
      </c>
      <c r="K129" s="7">
        <v>5</v>
      </c>
      <c r="L129" s="7">
        <f t="shared" si="22"/>
        <v>9.8999999999999986</v>
      </c>
      <c r="M129" s="7">
        <f t="shared" si="23"/>
        <v>29.9</v>
      </c>
      <c r="N129" s="45">
        <f t="shared" si="15"/>
        <v>1564116.9809999999</v>
      </c>
      <c r="O129" s="45">
        <f t="shared" si="16"/>
        <v>260686.1635</v>
      </c>
      <c r="P129" s="45">
        <f t="shared" si="17"/>
        <v>516158.60372999992</v>
      </c>
      <c r="Q129" s="45">
        <f t="shared" si="18"/>
        <v>1558903.25773</v>
      </c>
      <c r="R129" s="45">
        <f t="shared" si="19"/>
        <v>3899865.0059599997</v>
      </c>
      <c r="S129" s="45">
        <f t="shared" si="20"/>
        <v>3899865.0059599997</v>
      </c>
    </row>
    <row r="130" spans="1:19" ht="13" x14ac:dyDescent="0.15">
      <c r="A130" s="60" t="s">
        <v>138</v>
      </c>
      <c r="B130" s="61">
        <v>45.8</v>
      </c>
      <c r="C130" s="60" t="s">
        <v>138</v>
      </c>
      <c r="D130" s="62">
        <v>550078</v>
      </c>
      <c r="E130" s="62">
        <v>2304649181</v>
      </c>
      <c r="F130" s="61">
        <v>79</v>
      </c>
      <c r="G130" s="63">
        <v>4189.6790000000001</v>
      </c>
      <c r="H130" s="7">
        <f t="shared" si="21"/>
        <v>33.200000000000003</v>
      </c>
      <c r="I130" s="7" t="s">
        <v>566</v>
      </c>
      <c r="J130" s="7">
        <v>30</v>
      </c>
      <c r="K130" s="7">
        <v>5</v>
      </c>
      <c r="L130" s="7">
        <f t="shared" si="22"/>
        <v>10.799999999999997</v>
      </c>
      <c r="M130" s="7">
        <f t="shared" si="23"/>
        <v>33.200000000000003</v>
      </c>
      <c r="N130" s="45">
        <f t="shared" si="15"/>
        <v>6913947.5429999996</v>
      </c>
      <c r="O130" s="45">
        <f t="shared" si="16"/>
        <v>1152324.5904999999</v>
      </c>
      <c r="P130" s="45">
        <f t="shared" si="17"/>
        <v>2489021.1154799992</v>
      </c>
      <c r="Q130" s="45">
        <f t="shared" si="18"/>
        <v>7651435.2809200017</v>
      </c>
      <c r="R130" s="45">
        <f t="shared" si="19"/>
        <v>18206728.529899999</v>
      </c>
      <c r="S130" s="45">
        <f t="shared" si="20"/>
        <v>18206728.529899999</v>
      </c>
    </row>
    <row r="131" spans="1:19" ht="13" x14ac:dyDescent="0.15">
      <c r="A131" s="60" t="s">
        <v>139</v>
      </c>
      <c r="B131" s="61">
        <v>45.7</v>
      </c>
      <c r="C131" s="60" t="s">
        <v>139</v>
      </c>
      <c r="D131" s="62">
        <v>548051</v>
      </c>
      <c r="E131" s="62">
        <v>839620141</v>
      </c>
      <c r="F131" s="61">
        <v>95.7</v>
      </c>
      <c r="G131" s="63">
        <v>1532.011</v>
      </c>
      <c r="H131" s="7">
        <f t="shared" si="21"/>
        <v>50</v>
      </c>
      <c r="I131" s="7" t="s">
        <v>566</v>
      </c>
      <c r="J131" s="7">
        <v>30</v>
      </c>
      <c r="K131" s="7">
        <v>5</v>
      </c>
      <c r="L131" s="7">
        <f t="shared" si="22"/>
        <v>10.700000000000003</v>
      </c>
      <c r="M131" s="7">
        <f t="shared" si="23"/>
        <v>50</v>
      </c>
      <c r="N131" s="45">
        <f t="shared" si="15"/>
        <v>2518860.423</v>
      </c>
      <c r="O131" s="45">
        <f t="shared" si="16"/>
        <v>419810.07049999997</v>
      </c>
      <c r="P131" s="45">
        <f t="shared" si="17"/>
        <v>898393.55087000027</v>
      </c>
      <c r="Q131" s="45">
        <f t="shared" si="18"/>
        <v>4198100.7050000001</v>
      </c>
      <c r="R131" s="45">
        <f t="shared" si="19"/>
        <v>8035164.7493700003</v>
      </c>
      <c r="S131" s="45">
        <f t="shared" si="20"/>
        <v>8035164.7493699994</v>
      </c>
    </row>
    <row r="132" spans="1:19" ht="13" x14ac:dyDescent="0.15">
      <c r="A132" s="60" t="s">
        <v>140</v>
      </c>
      <c r="B132" s="61">
        <v>46.1</v>
      </c>
      <c r="C132" s="60" t="s">
        <v>140</v>
      </c>
      <c r="D132" s="62">
        <v>293221</v>
      </c>
      <c r="E132" s="62">
        <v>297565839</v>
      </c>
      <c r="F132" s="61">
        <v>51.6</v>
      </c>
      <c r="G132" s="63">
        <v>1014.817</v>
      </c>
      <c r="H132" s="7">
        <f t="shared" si="21"/>
        <v>5.5</v>
      </c>
      <c r="I132" s="7" t="s">
        <v>566</v>
      </c>
      <c r="J132" s="7">
        <v>30</v>
      </c>
      <c r="K132" s="7">
        <v>5</v>
      </c>
      <c r="L132" s="7">
        <f t="shared" si="22"/>
        <v>11.100000000000001</v>
      </c>
      <c r="M132" s="7">
        <f t="shared" si="23"/>
        <v>5.5</v>
      </c>
      <c r="N132" s="45">
        <f t="shared" si="15"/>
        <v>892697.51699999999</v>
      </c>
      <c r="O132" s="45">
        <f t="shared" si="16"/>
        <v>148782.91949999999</v>
      </c>
      <c r="P132" s="45">
        <f t="shared" si="17"/>
        <v>330298.08129000006</v>
      </c>
      <c r="Q132" s="45">
        <f t="shared" si="18"/>
        <v>163661.21145</v>
      </c>
      <c r="R132" s="45">
        <f t="shared" si="19"/>
        <v>1535439.72924</v>
      </c>
      <c r="S132" s="45">
        <f t="shared" si="20"/>
        <v>1535439.72924</v>
      </c>
    </row>
    <row r="133" spans="1:19" ht="13" x14ac:dyDescent="0.15">
      <c r="A133" s="60" t="s">
        <v>141</v>
      </c>
      <c r="B133" s="61">
        <v>46.3</v>
      </c>
      <c r="C133" s="60" t="s">
        <v>141</v>
      </c>
      <c r="D133" s="62">
        <v>321655</v>
      </c>
      <c r="E133" s="62">
        <v>1190855711</v>
      </c>
      <c r="F133" s="61">
        <v>59.9</v>
      </c>
      <c r="G133" s="63">
        <v>3702.2719999999999</v>
      </c>
      <c r="H133" s="7">
        <f t="shared" si="21"/>
        <v>13.600000000000001</v>
      </c>
      <c r="I133" s="7" t="s">
        <v>566</v>
      </c>
      <c r="J133" s="7">
        <v>30</v>
      </c>
      <c r="K133" s="7">
        <v>5</v>
      </c>
      <c r="L133" s="7">
        <f t="shared" si="22"/>
        <v>11.299999999999997</v>
      </c>
      <c r="M133" s="7">
        <f t="shared" si="23"/>
        <v>13.600000000000001</v>
      </c>
      <c r="N133" s="45">
        <f t="shared" si="15"/>
        <v>3572567.1329999999</v>
      </c>
      <c r="O133" s="45">
        <f t="shared" si="16"/>
        <v>595427.85549999995</v>
      </c>
      <c r="P133" s="45">
        <f t="shared" si="17"/>
        <v>1345666.9534299998</v>
      </c>
      <c r="Q133" s="45">
        <f t="shared" si="18"/>
        <v>1619563.7669600002</v>
      </c>
      <c r="R133" s="45">
        <f t="shared" si="19"/>
        <v>7133225.7088900004</v>
      </c>
      <c r="S133" s="45">
        <f t="shared" si="20"/>
        <v>7133225.7088899994</v>
      </c>
    </row>
    <row r="134" spans="1:19" ht="13" x14ac:dyDescent="0.15">
      <c r="A134" s="60" t="s">
        <v>142</v>
      </c>
      <c r="B134" s="61">
        <v>45.6</v>
      </c>
      <c r="C134" s="60" t="s">
        <v>142</v>
      </c>
      <c r="D134" s="62">
        <v>554005</v>
      </c>
      <c r="E134" s="62">
        <v>6205648560</v>
      </c>
      <c r="F134" s="61">
        <v>80.5</v>
      </c>
      <c r="G134" s="63">
        <v>11201.422</v>
      </c>
      <c r="H134" s="7">
        <f t="shared" ref="H134:H165" si="24">F134-B134</f>
        <v>34.9</v>
      </c>
      <c r="I134" s="7" t="s">
        <v>566</v>
      </c>
      <c r="J134" s="7">
        <v>30</v>
      </c>
      <c r="K134" s="7">
        <v>5</v>
      </c>
      <c r="L134" s="7">
        <f t="shared" ref="L134:L165" si="25">B134-J134-K134</f>
        <v>10.600000000000001</v>
      </c>
      <c r="M134" s="7">
        <f t="shared" ref="M134:M165" si="26">F134-B134</f>
        <v>34.9</v>
      </c>
      <c r="N134" s="45">
        <f t="shared" si="15"/>
        <v>18616945.68</v>
      </c>
      <c r="O134" s="45">
        <f t="shared" si="16"/>
        <v>3102824.28</v>
      </c>
      <c r="P134" s="45">
        <f t="shared" si="17"/>
        <v>6577987.4736000011</v>
      </c>
      <c r="Q134" s="45">
        <f t="shared" si="18"/>
        <v>21657713.474399999</v>
      </c>
      <c r="R134" s="45">
        <f t="shared" si="19"/>
        <v>49955470.908</v>
      </c>
      <c r="S134" s="45">
        <f t="shared" si="20"/>
        <v>49955470.908</v>
      </c>
    </row>
    <row r="135" spans="1:19" ht="13" x14ac:dyDescent="0.15">
      <c r="A135" s="60" t="s">
        <v>143</v>
      </c>
      <c r="B135" s="61">
        <v>46.4</v>
      </c>
      <c r="C135" s="60" t="s">
        <v>143</v>
      </c>
      <c r="D135" s="62">
        <v>392450</v>
      </c>
      <c r="E135" s="62">
        <v>679038226</v>
      </c>
      <c r="F135" s="61">
        <v>69.8</v>
      </c>
      <c r="G135" s="63">
        <v>1730.252</v>
      </c>
      <c r="H135" s="7">
        <f t="shared" si="24"/>
        <v>23.4</v>
      </c>
      <c r="I135" s="7" t="s">
        <v>566</v>
      </c>
      <c r="J135" s="7">
        <v>30</v>
      </c>
      <c r="K135" s="7">
        <v>5</v>
      </c>
      <c r="L135" s="7">
        <f t="shared" si="25"/>
        <v>11.399999999999999</v>
      </c>
      <c r="M135" s="7">
        <f t="shared" si="26"/>
        <v>23.4</v>
      </c>
      <c r="N135" s="45">
        <f t="shared" ref="N135:N178" si="27">E135*J135/10000</f>
        <v>2037114.6780000001</v>
      </c>
      <c r="O135" s="45">
        <f t="shared" ref="O135:O178" si="28">E135*K135/10000</f>
        <v>339519.11300000001</v>
      </c>
      <c r="P135" s="45">
        <f t="shared" ref="P135:P178" si="29">E135*L135/10000</f>
        <v>774103.57763999992</v>
      </c>
      <c r="Q135" s="45">
        <f t="shared" ref="Q135:Q178" si="30">E135*M135/10000</f>
        <v>1588949.44884</v>
      </c>
      <c r="R135" s="45">
        <f t="shared" ref="R135:R178" si="31">SUM(N135:Q135)</f>
        <v>4739686.8174799997</v>
      </c>
      <c r="S135" s="45">
        <f t="shared" ref="S135:S178" si="32">E135*F135/10000</f>
        <v>4739686.8174799997</v>
      </c>
    </row>
    <row r="136" spans="1:19" ht="13" x14ac:dyDescent="0.15">
      <c r="A136" s="60" t="s">
        <v>144</v>
      </c>
      <c r="B136" s="61">
        <v>46</v>
      </c>
      <c r="C136" s="60" t="s">
        <v>144</v>
      </c>
      <c r="D136" s="62">
        <v>328029</v>
      </c>
      <c r="E136" s="62">
        <v>1425090752</v>
      </c>
      <c r="F136" s="61">
        <v>97.7</v>
      </c>
      <c r="G136" s="63">
        <v>4344.4089999999997</v>
      </c>
      <c r="H136" s="7">
        <f t="shared" si="24"/>
        <v>51.7</v>
      </c>
      <c r="I136" s="7" t="s">
        <v>566</v>
      </c>
      <c r="J136" s="7">
        <v>30</v>
      </c>
      <c r="K136" s="7">
        <v>5</v>
      </c>
      <c r="L136" s="7">
        <f t="shared" si="25"/>
        <v>11</v>
      </c>
      <c r="M136" s="7">
        <f t="shared" si="26"/>
        <v>51.7</v>
      </c>
      <c r="N136" s="45">
        <f t="shared" si="27"/>
        <v>4275272.2560000001</v>
      </c>
      <c r="O136" s="45">
        <f t="shared" si="28"/>
        <v>712545.37600000005</v>
      </c>
      <c r="P136" s="45">
        <f t="shared" si="29"/>
        <v>1567599.8271999999</v>
      </c>
      <c r="Q136" s="45">
        <f t="shared" si="30"/>
        <v>7367719.1878400007</v>
      </c>
      <c r="R136" s="45">
        <f t="shared" si="31"/>
        <v>13923136.647040002</v>
      </c>
      <c r="S136" s="45">
        <f t="shared" si="32"/>
        <v>13923136.64704</v>
      </c>
    </row>
    <row r="137" spans="1:19" ht="13" x14ac:dyDescent="0.15">
      <c r="A137" s="60" t="s">
        <v>145</v>
      </c>
      <c r="B137" s="61">
        <v>47</v>
      </c>
      <c r="C137" s="60" t="s">
        <v>145</v>
      </c>
      <c r="D137" s="62">
        <v>197342</v>
      </c>
      <c r="E137" s="62">
        <v>128592106</v>
      </c>
      <c r="F137" s="61">
        <v>53.7</v>
      </c>
      <c r="G137" s="61">
        <v>651.62</v>
      </c>
      <c r="H137" s="7">
        <f t="shared" si="24"/>
        <v>6.7000000000000028</v>
      </c>
      <c r="I137" s="7" t="s">
        <v>566</v>
      </c>
      <c r="J137" s="7">
        <v>30</v>
      </c>
      <c r="K137" s="7">
        <v>5</v>
      </c>
      <c r="L137" s="7">
        <f t="shared" si="25"/>
        <v>12</v>
      </c>
      <c r="M137" s="7">
        <f t="shared" si="26"/>
        <v>6.7000000000000028</v>
      </c>
      <c r="N137" s="45">
        <f t="shared" si="27"/>
        <v>385776.31800000003</v>
      </c>
      <c r="O137" s="45">
        <f t="shared" si="28"/>
        <v>64296.053</v>
      </c>
      <c r="P137" s="45">
        <f t="shared" si="29"/>
        <v>154310.52720000001</v>
      </c>
      <c r="Q137" s="45">
        <f t="shared" si="30"/>
        <v>86156.711020000046</v>
      </c>
      <c r="R137" s="45">
        <f t="shared" si="31"/>
        <v>690539.6092200001</v>
      </c>
      <c r="S137" s="45">
        <f t="shared" si="32"/>
        <v>690539.6092200001</v>
      </c>
    </row>
    <row r="138" spans="1:19" ht="13" x14ac:dyDescent="0.15">
      <c r="A138" s="60" t="s">
        <v>146</v>
      </c>
      <c r="B138" s="61">
        <v>45.9</v>
      </c>
      <c r="C138" s="60" t="s">
        <v>146</v>
      </c>
      <c r="D138" s="62">
        <v>432181</v>
      </c>
      <c r="E138" s="62">
        <v>1128494335</v>
      </c>
      <c r="F138" s="61">
        <v>95.6</v>
      </c>
      <c r="G138" s="63">
        <v>2611.16</v>
      </c>
      <c r="H138" s="7">
        <f t="shared" si="24"/>
        <v>49.699999999999996</v>
      </c>
      <c r="I138" s="7" t="s">
        <v>566</v>
      </c>
      <c r="J138" s="7">
        <v>30</v>
      </c>
      <c r="K138" s="7">
        <v>5</v>
      </c>
      <c r="L138" s="7">
        <f t="shared" si="25"/>
        <v>10.899999999999999</v>
      </c>
      <c r="M138" s="7">
        <f t="shared" si="26"/>
        <v>49.699999999999996</v>
      </c>
      <c r="N138" s="45">
        <f t="shared" si="27"/>
        <v>3385483.0049999999</v>
      </c>
      <c r="O138" s="45">
        <f t="shared" si="28"/>
        <v>564247.16749999998</v>
      </c>
      <c r="P138" s="45">
        <f t="shared" si="29"/>
        <v>1230058.8251499997</v>
      </c>
      <c r="Q138" s="45">
        <f t="shared" si="30"/>
        <v>5608616.8449499989</v>
      </c>
      <c r="R138" s="45">
        <f t="shared" si="31"/>
        <v>10788405.842599999</v>
      </c>
      <c r="S138" s="45">
        <f t="shared" si="32"/>
        <v>10788405.842599999</v>
      </c>
    </row>
    <row r="139" spans="1:19" ht="13" x14ac:dyDescent="0.15">
      <c r="A139" s="60" t="s">
        <v>147</v>
      </c>
      <c r="B139" s="61">
        <v>44.7</v>
      </c>
      <c r="C139" s="60" t="s">
        <v>147</v>
      </c>
      <c r="D139" s="62">
        <v>371282</v>
      </c>
      <c r="E139" s="62">
        <v>278376158</v>
      </c>
      <c r="F139" s="61">
        <v>101.7</v>
      </c>
      <c r="G139" s="61">
        <v>749.77099999999996</v>
      </c>
      <c r="H139" s="7">
        <f t="shared" si="24"/>
        <v>57</v>
      </c>
      <c r="I139" s="7" t="s">
        <v>566</v>
      </c>
      <c r="J139" s="7">
        <v>30</v>
      </c>
      <c r="K139" s="7">
        <v>5</v>
      </c>
      <c r="L139" s="7">
        <f t="shared" si="25"/>
        <v>9.7000000000000028</v>
      </c>
      <c r="M139" s="7">
        <f t="shared" si="26"/>
        <v>57</v>
      </c>
      <c r="N139" s="45">
        <f t="shared" si="27"/>
        <v>835128.47400000005</v>
      </c>
      <c r="O139" s="45">
        <f t="shared" si="28"/>
        <v>139188.079</v>
      </c>
      <c r="P139" s="45">
        <f t="shared" si="29"/>
        <v>270024.87326000008</v>
      </c>
      <c r="Q139" s="45">
        <f t="shared" si="30"/>
        <v>1586744.1006</v>
      </c>
      <c r="R139" s="45">
        <f t="shared" si="31"/>
        <v>2831085.5268600001</v>
      </c>
      <c r="S139" s="45">
        <f t="shared" si="32"/>
        <v>2831085.5268600001</v>
      </c>
    </row>
    <row r="140" spans="1:19" ht="13" x14ac:dyDescent="0.15">
      <c r="A140" s="60" t="s">
        <v>148</v>
      </c>
      <c r="B140" s="61">
        <v>45.7</v>
      </c>
      <c r="C140" s="60" t="s">
        <v>148</v>
      </c>
      <c r="D140" s="62">
        <v>367107</v>
      </c>
      <c r="E140" s="62">
        <v>237491168</v>
      </c>
      <c r="F140" s="61">
        <v>84.3</v>
      </c>
      <c r="G140" s="61">
        <v>646.92600000000004</v>
      </c>
      <c r="H140" s="7">
        <f t="shared" si="24"/>
        <v>38.599999999999994</v>
      </c>
      <c r="I140" s="7" t="s">
        <v>566</v>
      </c>
      <c r="J140" s="7">
        <v>30</v>
      </c>
      <c r="K140" s="7">
        <v>5</v>
      </c>
      <c r="L140" s="7">
        <f t="shared" si="25"/>
        <v>10.700000000000003</v>
      </c>
      <c r="M140" s="7">
        <f t="shared" si="26"/>
        <v>38.599999999999994</v>
      </c>
      <c r="N140" s="45">
        <f t="shared" si="27"/>
        <v>712473.50399999996</v>
      </c>
      <c r="O140" s="45">
        <f t="shared" si="28"/>
        <v>118745.584</v>
      </c>
      <c r="P140" s="45">
        <f t="shared" si="29"/>
        <v>254115.54976000008</v>
      </c>
      <c r="Q140" s="45">
        <f t="shared" si="30"/>
        <v>916715.90847999987</v>
      </c>
      <c r="R140" s="45">
        <f t="shared" si="31"/>
        <v>2002050.5462400001</v>
      </c>
      <c r="S140" s="45">
        <f t="shared" si="32"/>
        <v>2002050.5462399998</v>
      </c>
    </row>
    <row r="141" spans="1:19" ht="13" x14ac:dyDescent="0.15">
      <c r="A141" s="60" t="s">
        <v>149</v>
      </c>
      <c r="B141" s="61">
        <v>46.6</v>
      </c>
      <c r="C141" s="60" t="s">
        <v>149</v>
      </c>
      <c r="D141" s="62">
        <v>324498</v>
      </c>
      <c r="E141" s="62">
        <v>715875986</v>
      </c>
      <c r="F141" s="61">
        <v>73</v>
      </c>
      <c r="G141" s="63">
        <v>2206.1039999999998</v>
      </c>
      <c r="H141" s="7">
        <f t="shared" si="24"/>
        <v>26.4</v>
      </c>
      <c r="I141" s="7" t="s">
        <v>566</v>
      </c>
      <c r="J141" s="7">
        <v>30</v>
      </c>
      <c r="K141" s="7">
        <v>5</v>
      </c>
      <c r="L141" s="7">
        <f t="shared" si="25"/>
        <v>11.600000000000001</v>
      </c>
      <c r="M141" s="7">
        <f t="shared" si="26"/>
        <v>26.4</v>
      </c>
      <c r="N141" s="45">
        <f t="shared" si="27"/>
        <v>2147627.9580000001</v>
      </c>
      <c r="O141" s="45">
        <f t="shared" si="28"/>
        <v>357937.99300000002</v>
      </c>
      <c r="P141" s="45">
        <f t="shared" si="29"/>
        <v>830416.14376000012</v>
      </c>
      <c r="Q141" s="45">
        <f t="shared" si="30"/>
        <v>1889912.6030399997</v>
      </c>
      <c r="R141" s="45">
        <f t="shared" si="31"/>
        <v>5225894.6978000002</v>
      </c>
      <c r="S141" s="45">
        <f t="shared" si="32"/>
        <v>5225894.6978000002</v>
      </c>
    </row>
    <row r="142" spans="1:19" ht="13" x14ac:dyDescent="0.15">
      <c r="A142" s="60" t="s">
        <v>150</v>
      </c>
      <c r="B142" s="61">
        <v>47.2</v>
      </c>
      <c r="C142" s="60" t="s">
        <v>150</v>
      </c>
      <c r="D142" s="62">
        <v>427171</v>
      </c>
      <c r="E142" s="62">
        <v>1532084572</v>
      </c>
      <c r="F142" s="61">
        <v>64.599999999999994</v>
      </c>
      <c r="G142" s="63">
        <v>3586.5830000000001</v>
      </c>
      <c r="H142" s="7">
        <f t="shared" si="24"/>
        <v>17.399999999999991</v>
      </c>
      <c r="I142" s="7" t="s">
        <v>566</v>
      </c>
      <c r="J142" s="7">
        <v>30</v>
      </c>
      <c r="K142" s="7">
        <v>5</v>
      </c>
      <c r="L142" s="7">
        <f t="shared" si="25"/>
        <v>12.200000000000003</v>
      </c>
      <c r="M142" s="7">
        <f t="shared" si="26"/>
        <v>17.399999999999991</v>
      </c>
      <c r="N142" s="45">
        <f t="shared" si="27"/>
        <v>4596253.716</v>
      </c>
      <c r="O142" s="45">
        <f t="shared" si="28"/>
        <v>766042.28599999996</v>
      </c>
      <c r="P142" s="45">
        <f t="shared" si="29"/>
        <v>1869143.1778400005</v>
      </c>
      <c r="Q142" s="45">
        <f t="shared" si="30"/>
        <v>2665827.1552799987</v>
      </c>
      <c r="R142" s="45">
        <f t="shared" si="31"/>
        <v>9897266.3351199999</v>
      </c>
      <c r="S142" s="45">
        <f t="shared" si="32"/>
        <v>9897266.3351199999</v>
      </c>
    </row>
    <row r="143" spans="1:19" ht="13" x14ac:dyDescent="0.15">
      <c r="A143" s="60" t="s">
        <v>151</v>
      </c>
      <c r="B143" s="61">
        <v>46.5</v>
      </c>
      <c r="C143" s="60" t="s">
        <v>151</v>
      </c>
      <c r="D143" s="62">
        <v>390653</v>
      </c>
      <c r="E143" s="62">
        <v>3112866335</v>
      </c>
      <c r="F143" s="61">
        <v>77.400000000000006</v>
      </c>
      <c r="G143" s="63">
        <v>7968.3760000000002</v>
      </c>
      <c r="H143" s="7">
        <f t="shared" si="24"/>
        <v>30.900000000000006</v>
      </c>
      <c r="I143" s="7" t="s">
        <v>566</v>
      </c>
      <c r="J143" s="7">
        <v>30</v>
      </c>
      <c r="K143" s="7">
        <v>5</v>
      </c>
      <c r="L143" s="7">
        <f t="shared" si="25"/>
        <v>11.5</v>
      </c>
      <c r="M143" s="7">
        <f t="shared" si="26"/>
        <v>30.900000000000006</v>
      </c>
      <c r="N143" s="45">
        <f t="shared" si="27"/>
        <v>9338599.0050000008</v>
      </c>
      <c r="O143" s="45">
        <f t="shared" si="28"/>
        <v>1556433.1675</v>
      </c>
      <c r="P143" s="45">
        <f t="shared" si="29"/>
        <v>3579796.2852500002</v>
      </c>
      <c r="Q143" s="45">
        <f t="shared" si="30"/>
        <v>9618756.9751500022</v>
      </c>
      <c r="R143" s="45">
        <f t="shared" si="31"/>
        <v>24093585.432900004</v>
      </c>
      <c r="S143" s="45">
        <f t="shared" si="32"/>
        <v>24093585.432900004</v>
      </c>
    </row>
    <row r="144" spans="1:19" ht="13" x14ac:dyDescent="0.15">
      <c r="A144" s="60" t="s">
        <v>152</v>
      </c>
      <c r="B144" s="61">
        <v>45.3</v>
      </c>
      <c r="C144" s="60" t="s">
        <v>152</v>
      </c>
      <c r="D144" s="62">
        <v>558221</v>
      </c>
      <c r="E144" s="62">
        <v>634025241</v>
      </c>
      <c r="F144" s="61">
        <v>88.8</v>
      </c>
      <c r="G144" s="63">
        <v>1135.796</v>
      </c>
      <c r="H144" s="7">
        <f t="shared" si="24"/>
        <v>43.5</v>
      </c>
      <c r="I144" s="7" t="s">
        <v>566</v>
      </c>
      <c r="J144" s="7">
        <v>30</v>
      </c>
      <c r="K144" s="7">
        <v>5</v>
      </c>
      <c r="L144" s="7">
        <f t="shared" si="25"/>
        <v>10.299999999999997</v>
      </c>
      <c r="M144" s="7">
        <f t="shared" si="26"/>
        <v>43.5</v>
      </c>
      <c r="N144" s="45">
        <f t="shared" si="27"/>
        <v>1902075.723</v>
      </c>
      <c r="O144" s="45">
        <f t="shared" si="28"/>
        <v>317012.62050000002</v>
      </c>
      <c r="P144" s="45">
        <f t="shared" si="29"/>
        <v>653045.99822999979</v>
      </c>
      <c r="Q144" s="45">
        <f t="shared" si="30"/>
        <v>2758009.7983499998</v>
      </c>
      <c r="R144" s="45">
        <f t="shared" si="31"/>
        <v>5630144.1400799993</v>
      </c>
      <c r="S144" s="45">
        <f t="shared" si="32"/>
        <v>5630144.1400799993</v>
      </c>
    </row>
    <row r="145" spans="1:19" ht="13" x14ac:dyDescent="0.15">
      <c r="A145" s="60" t="s">
        <v>153</v>
      </c>
      <c r="B145" s="61">
        <v>46.2</v>
      </c>
      <c r="C145" s="60" t="s">
        <v>153</v>
      </c>
      <c r="D145" s="62">
        <v>142853</v>
      </c>
      <c r="E145" s="62">
        <v>63340923</v>
      </c>
      <c r="F145" s="61">
        <v>89.8</v>
      </c>
      <c r="G145" s="61">
        <v>443.39800000000002</v>
      </c>
      <c r="H145" s="7">
        <f t="shared" si="24"/>
        <v>43.599999999999994</v>
      </c>
      <c r="I145" s="7" t="s">
        <v>566</v>
      </c>
      <c r="J145" s="7">
        <v>30</v>
      </c>
      <c r="K145" s="7">
        <v>5</v>
      </c>
      <c r="L145" s="7">
        <f t="shared" si="25"/>
        <v>11.200000000000003</v>
      </c>
      <c r="M145" s="7">
        <f t="shared" si="26"/>
        <v>43.599999999999994</v>
      </c>
      <c r="N145" s="45">
        <f t="shared" si="27"/>
        <v>190022.769</v>
      </c>
      <c r="O145" s="45">
        <f t="shared" si="28"/>
        <v>31670.461500000001</v>
      </c>
      <c r="P145" s="45">
        <f t="shared" si="29"/>
        <v>70941.833760000009</v>
      </c>
      <c r="Q145" s="45">
        <f t="shared" si="30"/>
        <v>276166.42427999998</v>
      </c>
      <c r="R145" s="45">
        <f t="shared" si="31"/>
        <v>568801.48854000005</v>
      </c>
      <c r="S145" s="45">
        <f t="shared" si="32"/>
        <v>568801.48853999993</v>
      </c>
    </row>
    <row r="146" spans="1:19" ht="13" x14ac:dyDescent="0.15">
      <c r="A146" s="60" t="s">
        <v>154</v>
      </c>
      <c r="B146" s="61">
        <v>46.5</v>
      </c>
      <c r="C146" s="60" t="s">
        <v>154</v>
      </c>
      <c r="D146" s="62">
        <v>253770</v>
      </c>
      <c r="E146" s="62">
        <v>538925433</v>
      </c>
      <c r="F146" s="61">
        <v>54.1</v>
      </c>
      <c r="G146" s="63">
        <v>2123.6790000000001</v>
      </c>
      <c r="H146" s="7">
        <f t="shared" si="24"/>
        <v>7.6000000000000014</v>
      </c>
      <c r="I146" s="7" t="s">
        <v>566</v>
      </c>
      <c r="J146" s="7">
        <v>30</v>
      </c>
      <c r="K146" s="7">
        <v>5</v>
      </c>
      <c r="L146" s="7">
        <f t="shared" si="25"/>
        <v>11.5</v>
      </c>
      <c r="M146" s="7">
        <f t="shared" si="26"/>
        <v>7.6000000000000014</v>
      </c>
      <c r="N146" s="45">
        <f t="shared" si="27"/>
        <v>1616776.2990000001</v>
      </c>
      <c r="O146" s="45">
        <f t="shared" si="28"/>
        <v>269462.71649999998</v>
      </c>
      <c r="P146" s="45">
        <f t="shared" si="29"/>
        <v>619764.24794999999</v>
      </c>
      <c r="Q146" s="45">
        <f t="shared" si="30"/>
        <v>409583.32908000005</v>
      </c>
      <c r="R146" s="45">
        <f t="shared" si="31"/>
        <v>2915586.5925300005</v>
      </c>
      <c r="S146" s="45">
        <f t="shared" si="32"/>
        <v>2915586.59253</v>
      </c>
    </row>
    <row r="147" spans="1:19" ht="13" x14ac:dyDescent="0.15">
      <c r="A147" s="60" t="s">
        <v>155</v>
      </c>
      <c r="B147" s="61">
        <v>46.1</v>
      </c>
      <c r="C147" s="60" t="s">
        <v>155</v>
      </c>
      <c r="D147" s="62">
        <v>445632</v>
      </c>
      <c r="E147" s="62">
        <v>3272496188</v>
      </c>
      <c r="F147" s="61">
        <v>60.6</v>
      </c>
      <c r="G147" s="63">
        <v>7343.5</v>
      </c>
      <c r="H147" s="7">
        <f t="shared" si="24"/>
        <v>14.5</v>
      </c>
      <c r="I147" s="7" t="s">
        <v>566</v>
      </c>
      <c r="J147" s="7">
        <v>30</v>
      </c>
      <c r="K147" s="7">
        <v>5</v>
      </c>
      <c r="L147" s="7">
        <f t="shared" si="25"/>
        <v>11.100000000000001</v>
      </c>
      <c r="M147" s="7">
        <f t="shared" si="26"/>
        <v>14.5</v>
      </c>
      <c r="N147" s="45">
        <f t="shared" si="27"/>
        <v>9817488.5639999993</v>
      </c>
      <c r="O147" s="45">
        <f t="shared" si="28"/>
        <v>1636248.094</v>
      </c>
      <c r="P147" s="45">
        <f t="shared" si="29"/>
        <v>3632470.7686800002</v>
      </c>
      <c r="Q147" s="45">
        <f t="shared" si="30"/>
        <v>4745119.4726</v>
      </c>
      <c r="R147" s="45">
        <f t="shared" si="31"/>
        <v>19831326.89928</v>
      </c>
      <c r="S147" s="45">
        <f t="shared" si="32"/>
        <v>19831326.89928</v>
      </c>
    </row>
    <row r="148" spans="1:19" ht="13" x14ac:dyDescent="0.15">
      <c r="A148" s="60" t="s">
        <v>156</v>
      </c>
      <c r="B148" s="61">
        <v>45.4</v>
      </c>
      <c r="C148" s="60" t="s">
        <v>156</v>
      </c>
      <c r="D148" s="62">
        <v>199917</v>
      </c>
      <c r="E148" s="62">
        <v>190033213</v>
      </c>
      <c r="F148" s="61">
        <v>86.9</v>
      </c>
      <c r="G148" s="61">
        <v>950.55899999999997</v>
      </c>
      <c r="H148" s="7">
        <f t="shared" si="24"/>
        <v>41.500000000000007</v>
      </c>
      <c r="I148" s="7" t="s">
        <v>566</v>
      </c>
      <c r="J148" s="7">
        <v>30</v>
      </c>
      <c r="K148" s="7">
        <v>5</v>
      </c>
      <c r="L148" s="7">
        <f t="shared" si="25"/>
        <v>10.399999999999999</v>
      </c>
      <c r="M148" s="7">
        <f t="shared" si="26"/>
        <v>41.500000000000007</v>
      </c>
      <c r="N148" s="45">
        <f t="shared" si="27"/>
        <v>570099.63899999997</v>
      </c>
      <c r="O148" s="45">
        <f t="shared" si="28"/>
        <v>95016.606499999994</v>
      </c>
      <c r="P148" s="45">
        <f t="shared" si="29"/>
        <v>197634.54151999997</v>
      </c>
      <c r="Q148" s="45">
        <f t="shared" si="30"/>
        <v>788637.83395000012</v>
      </c>
      <c r="R148" s="45">
        <f t="shared" si="31"/>
        <v>1651388.62097</v>
      </c>
      <c r="S148" s="45">
        <f t="shared" si="32"/>
        <v>1651388.62097</v>
      </c>
    </row>
    <row r="149" spans="1:19" ht="13" x14ac:dyDescent="0.15">
      <c r="A149" s="60" t="s">
        <v>157</v>
      </c>
      <c r="B149" s="61">
        <v>46.1</v>
      </c>
      <c r="C149" s="60" t="s">
        <v>157</v>
      </c>
      <c r="D149" s="62">
        <v>289976</v>
      </c>
      <c r="E149" s="62">
        <v>92176569</v>
      </c>
      <c r="F149" s="61">
        <v>72.5</v>
      </c>
      <c r="G149" s="61">
        <v>317.87599999999998</v>
      </c>
      <c r="H149" s="7">
        <f t="shared" si="24"/>
        <v>26.4</v>
      </c>
      <c r="I149" s="7" t="s">
        <v>566</v>
      </c>
      <c r="J149" s="7">
        <v>30</v>
      </c>
      <c r="K149" s="7">
        <v>5</v>
      </c>
      <c r="L149" s="7">
        <f t="shared" si="25"/>
        <v>11.100000000000001</v>
      </c>
      <c r="M149" s="7">
        <f t="shared" si="26"/>
        <v>26.4</v>
      </c>
      <c r="N149" s="45">
        <f t="shared" si="27"/>
        <v>276529.70699999999</v>
      </c>
      <c r="O149" s="45">
        <f t="shared" si="28"/>
        <v>46088.284500000002</v>
      </c>
      <c r="P149" s="45">
        <f t="shared" si="29"/>
        <v>102315.99159000001</v>
      </c>
      <c r="Q149" s="45">
        <f t="shared" si="30"/>
        <v>243346.14215999999</v>
      </c>
      <c r="R149" s="45">
        <f t="shared" si="31"/>
        <v>668280.12525000004</v>
      </c>
      <c r="S149" s="45">
        <f t="shared" si="32"/>
        <v>668280.12525000004</v>
      </c>
    </row>
    <row r="150" spans="1:19" ht="13" x14ac:dyDescent="0.15">
      <c r="A150" s="60" t="s">
        <v>158</v>
      </c>
      <c r="B150" s="61">
        <v>47</v>
      </c>
      <c r="C150" s="60" t="s">
        <v>158</v>
      </c>
      <c r="D150" s="62">
        <v>212691</v>
      </c>
      <c r="E150" s="62">
        <v>540315307</v>
      </c>
      <c r="F150" s="61">
        <v>55.6</v>
      </c>
      <c r="G150" s="63">
        <v>2540.375</v>
      </c>
      <c r="H150" s="7">
        <f t="shared" si="24"/>
        <v>8.6000000000000014</v>
      </c>
      <c r="I150" s="7" t="s">
        <v>566</v>
      </c>
      <c r="J150" s="7">
        <v>30</v>
      </c>
      <c r="K150" s="7">
        <v>5</v>
      </c>
      <c r="L150" s="7">
        <f t="shared" si="25"/>
        <v>12</v>
      </c>
      <c r="M150" s="7">
        <f t="shared" si="26"/>
        <v>8.6000000000000014</v>
      </c>
      <c r="N150" s="45">
        <f t="shared" si="27"/>
        <v>1620945.9210000001</v>
      </c>
      <c r="O150" s="45">
        <f t="shared" si="28"/>
        <v>270157.65350000001</v>
      </c>
      <c r="P150" s="45">
        <f t="shared" si="29"/>
        <v>648378.36840000004</v>
      </c>
      <c r="Q150" s="45">
        <f t="shared" si="30"/>
        <v>464671.16402000008</v>
      </c>
      <c r="R150" s="45">
        <f t="shared" si="31"/>
        <v>3004153.1069200002</v>
      </c>
      <c r="S150" s="45">
        <f t="shared" si="32"/>
        <v>3004153.1069200002</v>
      </c>
    </row>
    <row r="151" spans="1:19" ht="13" x14ac:dyDescent="0.15">
      <c r="A151" s="60" t="s">
        <v>159</v>
      </c>
      <c r="B151" s="61">
        <v>46.1</v>
      </c>
      <c r="C151" s="60" t="s">
        <v>159</v>
      </c>
      <c r="D151" s="62">
        <v>437865</v>
      </c>
      <c r="E151" s="62">
        <v>1256233903</v>
      </c>
      <c r="F151" s="61">
        <v>69.5</v>
      </c>
      <c r="G151" s="63">
        <v>2868.9949999999999</v>
      </c>
      <c r="H151" s="7">
        <f t="shared" si="24"/>
        <v>23.4</v>
      </c>
      <c r="I151" s="7" t="s">
        <v>566</v>
      </c>
      <c r="J151" s="7">
        <v>30</v>
      </c>
      <c r="K151" s="7">
        <v>5</v>
      </c>
      <c r="L151" s="7">
        <f t="shared" si="25"/>
        <v>11.100000000000001</v>
      </c>
      <c r="M151" s="7">
        <f t="shared" si="26"/>
        <v>23.4</v>
      </c>
      <c r="N151" s="45">
        <f t="shared" si="27"/>
        <v>3768701.7089999998</v>
      </c>
      <c r="O151" s="45">
        <f t="shared" si="28"/>
        <v>628116.95149999997</v>
      </c>
      <c r="P151" s="45">
        <f t="shared" si="29"/>
        <v>1394419.6323300002</v>
      </c>
      <c r="Q151" s="45">
        <f t="shared" si="30"/>
        <v>2939587.3330199998</v>
      </c>
      <c r="R151" s="45">
        <f t="shared" si="31"/>
        <v>8730825.6258499995</v>
      </c>
      <c r="S151" s="45">
        <f t="shared" si="32"/>
        <v>8730825.6258499995</v>
      </c>
    </row>
    <row r="152" spans="1:19" ht="13" x14ac:dyDescent="0.15">
      <c r="A152" s="60" t="s">
        <v>160</v>
      </c>
      <c r="B152" s="61">
        <v>46.4</v>
      </c>
      <c r="C152" s="60" t="s">
        <v>160</v>
      </c>
      <c r="D152" s="62">
        <v>414517</v>
      </c>
      <c r="E152" s="62">
        <v>1101032178</v>
      </c>
      <c r="F152" s="61">
        <v>61.1</v>
      </c>
      <c r="G152" s="63">
        <v>2656.1790000000001</v>
      </c>
      <c r="H152" s="7">
        <f t="shared" si="24"/>
        <v>14.700000000000003</v>
      </c>
      <c r="I152" s="7" t="s">
        <v>566</v>
      </c>
      <c r="J152" s="7">
        <v>30</v>
      </c>
      <c r="K152" s="7">
        <v>5</v>
      </c>
      <c r="L152" s="7">
        <f t="shared" si="25"/>
        <v>11.399999999999999</v>
      </c>
      <c r="M152" s="7">
        <f t="shared" si="26"/>
        <v>14.700000000000003</v>
      </c>
      <c r="N152" s="45">
        <f t="shared" si="27"/>
        <v>3303096.534</v>
      </c>
      <c r="O152" s="45">
        <f t="shared" si="28"/>
        <v>550516.08900000004</v>
      </c>
      <c r="P152" s="45">
        <f t="shared" si="29"/>
        <v>1255176.6829199998</v>
      </c>
      <c r="Q152" s="45">
        <f t="shared" si="30"/>
        <v>1618517.3016600001</v>
      </c>
      <c r="R152" s="45">
        <f t="shared" si="31"/>
        <v>6727306.6075800005</v>
      </c>
      <c r="S152" s="45">
        <f t="shared" si="32"/>
        <v>6727306.6075800005</v>
      </c>
    </row>
    <row r="153" spans="1:19" ht="13" x14ac:dyDescent="0.15">
      <c r="A153" s="60" t="s">
        <v>161</v>
      </c>
      <c r="B153" s="61">
        <v>45.5</v>
      </c>
      <c r="C153" s="60" t="s">
        <v>161</v>
      </c>
      <c r="D153" s="62">
        <v>393571</v>
      </c>
      <c r="E153" s="62">
        <v>804159084</v>
      </c>
      <c r="F153" s="61">
        <v>86.4</v>
      </c>
      <c r="G153" s="63">
        <v>2043.2380000000001</v>
      </c>
      <c r="H153" s="7">
        <f t="shared" si="24"/>
        <v>40.900000000000006</v>
      </c>
      <c r="I153" s="7" t="s">
        <v>566</v>
      </c>
      <c r="J153" s="7">
        <v>30</v>
      </c>
      <c r="K153" s="7">
        <v>5</v>
      </c>
      <c r="L153" s="7">
        <f t="shared" si="25"/>
        <v>10.5</v>
      </c>
      <c r="M153" s="7">
        <f t="shared" si="26"/>
        <v>40.900000000000006</v>
      </c>
      <c r="N153" s="45">
        <f t="shared" si="27"/>
        <v>2412477.2519999999</v>
      </c>
      <c r="O153" s="45">
        <f t="shared" si="28"/>
        <v>402079.54200000002</v>
      </c>
      <c r="P153" s="45">
        <f t="shared" si="29"/>
        <v>844367.03819999995</v>
      </c>
      <c r="Q153" s="45">
        <f t="shared" si="30"/>
        <v>3289010.6535600005</v>
      </c>
      <c r="R153" s="45">
        <f t="shared" si="31"/>
        <v>6947934.4857599996</v>
      </c>
      <c r="S153" s="45">
        <f t="shared" si="32"/>
        <v>6947934.4857600005</v>
      </c>
    </row>
    <row r="154" spans="1:19" ht="13" x14ac:dyDescent="0.15">
      <c r="A154" s="60" t="s">
        <v>162</v>
      </c>
      <c r="B154" s="61">
        <v>46.6</v>
      </c>
      <c r="C154" s="60" t="s">
        <v>162</v>
      </c>
      <c r="D154" s="62">
        <v>316968</v>
      </c>
      <c r="E154" s="62">
        <v>289685112</v>
      </c>
      <c r="F154" s="61">
        <v>93.1</v>
      </c>
      <c r="G154" s="61">
        <v>913.92499999999995</v>
      </c>
      <c r="H154" s="7">
        <f t="shared" si="24"/>
        <v>46.499999999999993</v>
      </c>
      <c r="I154" s="7" t="s">
        <v>566</v>
      </c>
      <c r="J154" s="7">
        <v>30</v>
      </c>
      <c r="K154" s="7">
        <v>5</v>
      </c>
      <c r="L154" s="7">
        <f t="shared" si="25"/>
        <v>11.600000000000001</v>
      </c>
      <c r="M154" s="7">
        <f t="shared" si="26"/>
        <v>46.499999999999993</v>
      </c>
      <c r="N154" s="45">
        <f t="shared" si="27"/>
        <v>869055.33600000001</v>
      </c>
      <c r="O154" s="45">
        <f t="shared" si="28"/>
        <v>144842.55600000001</v>
      </c>
      <c r="P154" s="45">
        <f t="shared" si="29"/>
        <v>336034.72992000001</v>
      </c>
      <c r="Q154" s="45">
        <f t="shared" si="30"/>
        <v>1347035.7707999998</v>
      </c>
      <c r="R154" s="45">
        <f t="shared" si="31"/>
        <v>2696968.3927199999</v>
      </c>
      <c r="S154" s="45">
        <f t="shared" si="32"/>
        <v>2696968.3927199999</v>
      </c>
    </row>
    <row r="155" spans="1:19" ht="13" x14ac:dyDescent="0.15">
      <c r="A155" s="60" t="s">
        <v>163</v>
      </c>
      <c r="B155" s="61">
        <v>45.3</v>
      </c>
      <c r="C155" s="60" t="s">
        <v>163</v>
      </c>
      <c r="D155" s="62">
        <v>255590</v>
      </c>
      <c r="E155" s="62">
        <v>103569848</v>
      </c>
      <c r="F155" s="61">
        <v>70.599999999999994</v>
      </c>
      <c r="G155" s="61">
        <v>405.21899999999999</v>
      </c>
      <c r="H155" s="7">
        <f t="shared" si="24"/>
        <v>25.299999999999997</v>
      </c>
      <c r="I155" s="7" t="s">
        <v>566</v>
      </c>
      <c r="J155" s="7">
        <v>30</v>
      </c>
      <c r="K155" s="7">
        <v>5</v>
      </c>
      <c r="L155" s="7">
        <f t="shared" si="25"/>
        <v>10.299999999999997</v>
      </c>
      <c r="M155" s="7">
        <f t="shared" si="26"/>
        <v>25.299999999999997</v>
      </c>
      <c r="N155" s="45">
        <f t="shared" si="27"/>
        <v>310709.54399999999</v>
      </c>
      <c r="O155" s="45">
        <f t="shared" si="28"/>
        <v>51784.923999999999</v>
      </c>
      <c r="P155" s="45">
        <f t="shared" si="29"/>
        <v>106676.94343999997</v>
      </c>
      <c r="Q155" s="45">
        <f t="shared" si="30"/>
        <v>262031.71543999997</v>
      </c>
      <c r="R155" s="45">
        <f t="shared" si="31"/>
        <v>731203.12687999988</v>
      </c>
      <c r="S155" s="45">
        <f t="shared" si="32"/>
        <v>731203.12687999988</v>
      </c>
    </row>
    <row r="156" spans="1:19" ht="13" x14ac:dyDescent="0.15">
      <c r="A156" s="60" t="s">
        <v>164</v>
      </c>
      <c r="B156" s="61">
        <v>45.9</v>
      </c>
      <c r="C156" s="60" t="s">
        <v>164</v>
      </c>
      <c r="D156" s="62">
        <v>562634</v>
      </c>
      <c r="E156" s="62">
        <v>4467135927</v>
      </c>
      <c r="F156" s="61">
        <v>68.099999999999994</v>
      </c>
      <c r="G156" s="63">
        <v>7939.6779999999999</v>
      </c>
      <c r="H156" s="7">
        <f t="shared" si="24"/>
        <v>22.199999999999996</v>
      </c>
      <c r="I156" s="7" t="s">
        <v>566</v>
      </c>
      <c r="J156" s="7">
        <v>30</v>
      </c>
      <c r="K156" s="7">
        <v>5</v>
      </c>
      <c r="L156" s="7">
        <f t="shared" si="25"/>
        <v>10.899999999999999</v>
      </c>
      <c r="M156" s="7">
        <f t="shared" si="26"/>
        <v>22.199999999999996</v>
      </c>
      <c r="N156" s="45">
        <f t="shared" si="27"/>
        <v>13401407.780999999</v>
      </c>
      <c r="O156" s="45">
        <f t="shared" si="28"/>
        <v>2233567.9635000001</v>
      </c>
      <c r="P156" s="45">
        <f t="shared" si="29"/>
        <v>4869178.1604299992</v>
      </c>
      <c r="Q156" s="45">
        <f t="shared" si="30"/>
        <v>9917041.7579399981</v>
      </c>
      <c r="R156" s="45">
        <f t="shared" si="31"/>
        <v>30421195.662869997</v>
      </c>
      <c r="S156" s="45">
        <f t="shared" si="32"/>
        <v>30421195.662869994</v>
      </c>
    </row>
    <row r="157" spans="1:19" ht="13" x14ac:dyDescent="0.15">
      <c r="A157" s="60" t="s">
        <v>165</v>
      </c>
      <c r="B157" s="61">
        <v>46.5</v>
      </c>
      <c r="C157" s="60" t="s">
        <v>165</v>
      </c>
      <c r="D157" s="62">
        <v>574651</v>
      </c>
      <c r="E157" s="62">
        <v>3569278286</v>
      </c>
      <c r="F157" s="61">
        <v>76.599999999999994</v>
      </c>
      <c r="G157" s="63">
        <v>6211.2150000000001</v>
      </c>
      <c r="H157" s="7">
        <f t="shared" si="24"/>
        <v>30.099999999999994</v>
      </c>
      <c r="I157" s="7" t="s">
        <v>566</v>
      </c>
      <c r="J157" s="7">
        <v>30</v>
      </c>
      <c r="K157" s="7">
        <v>5</v>
      </c>
      <c r="L157" s="7">
        <f t="shared" si="25"/>
        <v>11.5</v>
      </c>
      <c r="M157" s="7">
        <f t="shared" si="26"/>
        <v>30.099999999999994</v>
      </c>
      <c r="N157" s="45">
        <f t="shared" si="27"/>
        <v>10707834.857999999</v>
      </c>
      <c r="O157" s="45">
        <f t="shared" si="28"/>
        <v>1784639.1429999999</v>
      </c>
      <c r="P157" s="45">
        <f t="shared" si="29"/>
        <v>4104670.0288999998</v>
      </c>
      <c r="Q157" s="45">
        <f t="shared" si="30"/>
        <v>10743527.640859997</v>
      </c>
      <c r="R157" s="45">
        <f t="shared" si="31"/>
        <v>27340671.670759995</v>
      </c>
      <c r="S157" s="45">
        <f t="shared" si="32"/>
        <v>27340671.670759998</v>
      </c>
    </row>
    <row r="158" spans="1:19" ht="13" x14ac:dyDescent="0.15">
      <c r="A158" s="60" t="s">
        <v>199</v>
      </c>
      <c r="B158" s="61">
        <v>45.8</v>
      </c>
      <c r="C158" s="60" t="s">
        <v>199</v>
      </c>
      <c r="D158" s="62">
        <v>526705</v>
      </c>
      <c r="E158" s="62">
        <v>91758887</v>
      </c>
      <c r="F158" s="61">
        <v>126.4</v>
      </c>
      <c r="G158" s="61">
        <v>174.21299999999999</v>
      </c>
      <c r="H158" s="7">
        <f t="shared" si="24"/>
        <v>80.600000000000009</v>
      </c>
      <c r="I158" s="7" t="s">
        <v>566</v>
      </c>
      <c r="J158" s="7">
        <v>30</v>
      </c>
      <c r="K158" s="7">
        <v>5</v>
      </c>
      <c r="L158" s="7">
        <f t="shared" si="25"/>
        <v>10.799999999999997</v>
      </c>
      <c r="M158" s="7">
        <f t="shared" si="26"/>
        <v>80.600000000000009</v>
      </c>
      <c r="N158" s="45">
        <f t="shared" si="27"/>
        <v>275276.66100000002</v>
      </c>
      <c r="O158" s="45">
        <f t="shared" si="28"/>
        <v>45879.443500000001</v>
      </c>
      <c r="P158" s="45">
        <f t="shared" si="29"/>
        <v>99099.597959999985</v>
      </c>
      <c r="Q158" s="45">
        <f t="shared" si="30"/>
        <v>739576.62922000012</v>
      </c>
      <c r="R158" s="45">
        <f t="shared" si="31"/>
        <v>1159832.3316800001</v>
      </c>
      <c r="S158" s="45">
        <f t="shared" si="32"/>
        <v>1159832.3316800001</v>
      </c>
    </row>
    <row r="159" spans="1:19" ht="13" x14ac:dyDescent="0.15">
      <c r="A159" s="60" t="s">
        <v>166</v>
      </c>
      <c r="B159" s="61">
        <v>46.3</v>
      </c>
      <c r="C159" s="60" t="s">
        <v>166</v>
      </c>
      <c r="D159" s="62">
        <v>498159</v>
      </c>
      <c r="E159" s="62">
        <v>1323241900</v>
      </c>
      <c r="F159" s="61">
        <v>62.6</v>
      </c>
      <c r="G159" s="63">
        <v>2656.2620000000002</v>
      </c>
      <c r="H159" s="7">
        <f t="shared" si="24"/>
        <v>16.300000000000004</v>
      </c>
      <c r="I159" s="7" t="s">
        <v>566</v>
      </c>
      <c r="J159" s="7">
        <v>30</v>
      </c>
      <c r="K159" s="7">
        <v>5</v>
      </c>
      <c r="L159" s="7">
        <f t="shared" si="25"/>
        <v>11.299999999999997</v>
      </c>
      <c r="M159" s="7">
        <f t="shared" si="26"/>
        <v>16.300000000000004</v>
      </c>
      <c r="N159" s="45">
        <f t="shared" si="27"/>
        <v>3969725.7</v>
      </c>
      <c r="O159" s="45">
        <f t="shared" si="28"/>
        <v>661620.94999999995</v>
      </c>
      <c r="P159" s="45">
        <f t="shared" si="29"/>
        <v>1495263.3469999996</v>
      </c>
      <c r="Q159" s="45">
        <f t="shared" si="30"/>
        <v>2156884.2970000003</v>
      </c>
      <c r="R159" s="45">
        <f t="shared" si="31"/>
        <v>8283494.2939999998</v>
      </c>
      <c r="S159" s="45">
        <f t="shared" si="32"/>
        <v>8283494.2939999998</v>
      </c>
    </row>
    <row r="160" spans="1:19" ht="13" x14ac:dyDescent="0.15">
      <c r="A160" s="60" t="s">
        <v>167</v>
      </c>
      <c r="B160" s="61">
        <v>45.5</v>
      </c>
      <c r="C160" s="60" t="s">
        <v>167</v>
      </c>
      <c r="D160" s="62">
        <v>503061</v>
      </c>
      <c r="E160" s="62">
        <v>741750312</v>
      </c>
      <c r="F160" s="61">
        <v>76.900000000000006</v>
      </c>
      <c r="G160" s="63">
        <v>1474.473</v>
      </c>
      <c r="H160" s="7">
        <f t="shared" si="24"/>
        <v>31.400000000000006</v>
      </c>
      <c r="I160" s="7" t="s">
        <v>566</v>
      </c>
      <c r="J160" s="7">
        <v>30</v>
      </c>
      <c r="K160" s="7">
        <v>5</v>
      </c>
      <c r="L160" s="7">
        <f t="shared" si="25"/>
        <v>10.5</v>
      </c>
      <c r="M160" s="7">
        <f t="shared" si="26"/>
        <v>31.400000000000006</v>
      </c>
      <c r="N160" s="45">
        <f t="shared" si="27"/>
        <v>2225250.9360000002</v>
      </c>
      <c r="O160" s="45">
        <f t="shared" si="28"/>
        <v>370875.15600000002</v>
      </c>
      <c r="P160" s="45">
        <f t="shared" si="29"/>
        <v>778837.82759999996</v>
      </c>
      <c r="Q160" s="45">
        <f t="shared" si="30"/>
        <v>2329095.9796800003</v>
      </c>
      <c r="R160" s="45">
        <f t="shared" si="31"/>
        <v>5704059.8992800005</v>
      </c>
      <c r="S160" s="45">
        <f t="shared" si="32"/>
        <v>5704059.8992800005</v>
      </c>
    </row>
    <row r="161" spans="1:19" ht="13" x14ac:dyDescent="0.15">
      <c r="A161" s="60" t="s">
        <v>168</v>
      </c>
      <c r="B161" s="61">
        <v>46</v>
      </c>
      <c r="C161" s="60" t="s">
        <v>168</v>
      </c>
      <c r="D161" s="62">
        <v>708434</v>
      </c>
      <c r="E161" s="62">
        <v>109036491</v>
      </c>
      <c r="F161" s="61">
        <v>112.8</v>
      </c>
      <c r="G161" s="61">
        <v>153.91200000000001</v>
      </c>
      <c r="H161" s="7">
        <f t="shared" si="24"/>
        <v>66.8</v>
      </c>
      <c r="I161" s="7" t="s">
        <v>566</v>
      </c>
      <c r="J161" s="7">
        <v>30</v>
      </c>
      <c r="K161" s="7">
        <v>5</v>
      </c>
      <c r="L161" s="7">
        <f t="shared" si="25"/>
        <v>11</v>
      </c>
      <c r="M161" s="7">
        <f t="shared" si="26"/>
        <v>66.8</v>
      </c>
      <c r="N161" s="45">
        <f t="shared" si="27"/>
        <v>327109.473</v>
      </c>
      <c r="O161" s="45">
        <f t="shared" si="28"/>
        <v>54518.245499999997</v>
      </c>
      <c r="P161" s="45">
        <f t="shared" si="29"/>
        <v>119940.1401</v>
      </c>
      <c r="Q161" s="45">
        <f t="shared" si="30"/>
        <v>728363.75987999991</v>
      </c>
      <c r="R161" s="45">
        <f t="shared" si="31"/>
        <v>1229931.6184799999</v>
      </c>
      <c r="S161" s="45">
        <f t="shared" si="32"/>
        <v>1229931.6184799999</v>
      </c>
    </row>
    <row r="162" spans="1:19" ht="13" x14ac:dyDescent="0.15">
      <c r="A162" s="60" t="s">
        <v>169</v>
      </c>
      <c r="B162" s="61">
        <v>46.4</v>
      </c>
      <c r="C162" s="60" t="s">
        <v>169</v>
      </c>
      <c r="D162" s="62">
        <v>470950</v>
      </c>
      <c r="E162" s="62">
        <v>1217155254</v>
      </c>
      <c r="F162" s="61">
        <v>68</v>
      </c>
      <c r="G162" s="63">
        <v>2584.4690000000001</v>
      </c>
      <c r="H162" s="7">
        <f t="shared" si="24"/>
        <v>21.6</v>
      </c>
      <c r="I162" s="7" t="s">
        <v>566</v>
      </c>
      <c r="J162" s="7">
        <v>30</v>
      </c>
      <c r="K162" s="7">
        <v>5</v>
      </c>
      <c r="L162" s="7">
        <f t="shared" si="25"/>
        <v>11.399999999999999</v>
      </c>
      <c r="M162" s="7">
        <f t="shared" si="26"/>
        <v>21.6</v>
      </c>
      <c r="N162" s="45">
        <f t="shared" si="27"/>
        <v>3651465.7620000001</v>
      </c>
      <c r="O162" s="45">
        <f t="shared" si="28"/>
        <v>608577.62699999998</v>
      </c>
      <c r="P162" s="45">
        <f t="shared" si="29"/>
        <v>1387556.9895599999</v>
      </c>
      <c r="Q162" s="45">
        <f t="shared" si="30"/>
        <v>2629055.34864</v>
      </c>
      <c r="R162" s="45">
        <f t="shared" si="31"/>
        <v>8276655.7271999996</v>
      </c>
      <c r="S162" s="45">
        <f t="shared" si="32"/>
        <v>8276655.7271999996</v>
      </c>
    </row>
    <row r="163" spans="1:19" ht="13" x14ac:dyDescent="0.15">
      <c r="A163" s="60" t="s">
        <v>170</v>
      </c>
      <c r="B163" s="61">
        <v>46</v>
      </c>
      <c r="C163" s="60" t="s">
        <v>170</v>
      </c>
      <c r="D163" s="62">
        <v>375062</v>
      </c>
      <c r="E163" s="62">
        <v>893803163</v>
      </c>
      <c r="F163" s="61">
        <v>66.400000000000006</v>
      </c>
      <c r="G163" s="63">
        <v>2383.0839999999998</v>
      </c>
      <c r="H163" s="7">
        <f t="shared" si="24"/>
        <v>20.400000000000006</v>
      </c>
      <c r="I163" s="7" t="s">
        <v>566</v>
      </c>
      <c r="J163" s="7">
        <v>30</v>
      </c>
      <c r="K163" s="7">
        <v>5</v>
      </c>
      <c r="L163" s="7">
        <f t="shared" si="25"/>
        <v>11</v>
      </c>
      <c r="M163" s="7">
        <f t="shared" si="26"/>
        <v>20.400000000000006</v>
      </c>
      <c r="N163" s="45">
        <f t="shared" si="27"/>
        <v>2681409.4890000001</v>
      </c>
      <c r="O163" s="45">
        <f t="shared" si="28"/>
        <v>446901.58149999997</v>
      </c>
      <c r="P163" s="45">
        <f t="shared" si="29"/>
        <v>983183.47930000001</v>
      </c>
      <c r="Q163" s="45">
        <f t="shared" si="30"/>
        <v>1823358.4525200005</v>
      </c>
      <c r="R163" s="45">
        <f t="shared" si="31"/>
        <v>5934853.0023200009</v>
      </c>
      <c r="S163" s="45">
        <f t="shared" si="32"/>
        <v>5934853.0023200009</v>
      </c>
    </row>
    <row r="164" spans="1:19" ht="13" x14ac:dyDescent="0.15">
      <c r="A164" s="60" t="s">
        <v>171</v>
      </c>
      <c r="B164" s="61">
        <v>46.9</v>
      </c>
      <c r="C164" s="60" t="s">
        <v>171</v>
      </c>
      <c r="D164" s="62">
        <v>333578</v>
      </c>
      <c r="E164" s="62">
        <v>597742655</v>
      </c>
      <c r="F164" s="61">
        <v>52.3</v>
      </c>
      <c r="G164" s="63">
        <v>1791.913</v>
      </c>
      <c r="H164" s="7">
        <f t="shared" si="24"/>
        <v>5.3999999999999986</v>
      </c>
      <c r="I164" s="7" t="s">
        <v>566</v>
      </c>
      <c r="J164" s="7">
        <v>30</v>
      </c>
      <c r="K164" s="7">
        <v>5</v>
      </c>
      <c r="L164" s="7">
        <f t="shared" si="25"/>
        <v>11.899999999999999</v>
      </c>
      <c r="M164" s="7">
        <f t="shared" si="26"/>
        <v>5.3999999999999986</v>
      </c>
      <c r="N164" s="45">
        <f t="shared" si="27"/>
        <v>1793227.9650000001</v>
      </c>
      <c r="O164" s="45">
        <f t="shared" si="28"/>
        <v>298871.32750000001</v>
      </c>
      <c r="P164" s="45">
        <f t="shared" si="29"/>
        <v>711313.7594499999</v>
      </c>
      <c r="Q164" s="45">
        <f t="shared" si="30"/>
        <v>322781.03369999991</v>
      </c>
      <c r="R164" s="45">
        <f t="shared" si="31"/>
        <v>3126194.0856499998</v>
      </c>
      <c r="S164" s="45">
        <f t="shared" si="32"/>
        <v>3126194.0856499998</v>
      </c>
    </row>
    <row r="165" spans="1:19" ht="13" x14ac:dyDescent="0.15">
      <c r="A165" s="60" t="s">
        <v>172</v>
      </c>
      <c r="B165" s="61">
        <v>46</v>
      </c>
      <c r="C165" s="60" t="s">
        <v>172</v>
      </c>
      <c r="D165" s="62">
        <v>542635</v>
      </c>
      <c r="E165" s="62">
        <v>987350271</v>
      </c>
      <c r="F165" s="61">
        <v>56.6</v>
      </c>
      <c r="G165" s="63">
        <v>1819.549</v>
      </c>
      <c r="H165" s="7">
        <f t="shared" si="24"/>
        <v>10.600000000000001</v>
      </c>
      <c r="I165" s="7" t="s">
        <v>566</v>
      </c>
      <c r="J165" s="7">
        <v>30</v>
      </c>
      <c r="K165" s="7">
        <v>5</v>
      </c>
      <c r="L165" s="7">
        <f t="shared" si="25"/>
        <v>11</v>
      </c>
      <c r="M165" s="7">
        <f t="shared" si="26"/>
        <v>10.600000000000001</v>
      </c>
      <c r="N165" s="45">
        <f t="shared" si="27"/>
        <v>2962050.8130000001</v>
      </c>
      <c r="O165" s="45">
        <f t="shared" si="28"/>
        <v>493675.13549999997</v>
      </c>
      <c r="P165" s="45">
        <f t="shared" si="29"/>
        <v>1086085.2981</v>
      </c>
      <c r="Q165" s="45">
        <f t="shared" si="30"/>
        <v>1046591.2872600002</v>
      </c>
      <c r="R165" s="45">
        <f t="shared" si="31"/>
        <v>5588402.5338600008</v>
      </c>
      <c r="S165" s="45">
        <f t="shared" si="32"/>
        <v>5588402.5338599999</v>
      </c>
    </row>
    <row r="166" spans="1:19" ht="13" x14ac:dyDescent="0.15">
      <c r="A166" s="60" t="s">
        <v>173</v>
      </c>
      <c r="B166" s="61">
        <v>45.8</v>
      </c>
      <c r="C166" s="60" t="s">
        <v>173</v>
      </c>
      <c r="D166" s="62">
        <v>474472</v>
      </c>
      <c r="E166" s="62">
        <v>581339009</v>
      </c>
      <c r="F166" s="61">
        <v>74.3</v>
      </c>
      <c r="G166" s="63">
        <v>1225.2329999999999</v>
      </c>
      <c r="H166" s="7">
        <f t="shared" ref="H166:H178" si="33">F166-B166</f>
        <v>28.5</v>
      </c>
      <c r="I166" s="7" t="s">
        <v>566</v>
      </c>
      <c r="J166" s="7">
        <v>30</v>
      </c>
      <c r="K166" s="7">
        <v>5</v>
      </c>
      <c r="L166" s="7">
        <f t="shared" ref="L166:L178" si="34">B166-J166-K166</f>
        <v>10.799999999999997</v>
      </c>
      <c r="M166" s="7">
        <f t="shared" ref="M166:M178" si="35">F166-B166</f>
        <v>28.5</v>
      </c>
      <c r="N166" s="45">
        <f t="shared" si="27"/>
        <v>1744017.027</v>
      </c>
      <c r="O166" s="45">
        <f t="shared" si="28"/>
        <v>290669.50449999998</v>
      </c>
      <c r="P166" s="45">
        <f t="shared" si="29"/>
        <v>627846.12971999974</v>
      </c>
      <c r="Q166" s="45">
        <f t="shared" si="30"/>
        <v>1656816.1756500001</v>
      </c>
      <c r="R166" s="45">
        <f t="shared" si="31"/>
        <v>4319348.8368699998</v>
      </c>
      <c r="S166" s="45">
        <f t="shared" si="32"/>
        <v>4319348.8368699998</v>
      </c>
    </row>
    <row r="167" spans="1:19" ht="13" x14ac:dyDescent="0.15">
      <c r="A167" s="60" t="s">
        <v>174</v>
      </c>
      <c r="B167" s="61">
        <v>46.6</v>
      </c>
      <c r="C167" s="60" t="s">
        <v>174</v>
      </c>
      <c r="D167" s="62">
        <v>525561</v>
      </c>
      <c r="E167" s="62">
        <v>1081623122</v>
      </c>
      <c r="F167" s="61">
        <v>67.400000000000006</v>
      </c>
      <c r="G167" s="63">
        <v>2058.0360000000001</v>
      </c>
      <c r="H167" s="7">
        <f t="shared" si="33"/>
        <v>20.800000000000004</v>
      </c>
      <c r="I167" s="7" t="s">
        <v>566</v>
      </c>
      <c r="J167" s="7">
        <v>30</v>
      </c>
      <c r="K167" s="7">
        <v>5</v>
      </c>
      <c r="L167" s="7">
        <f t="shared" si="34"/>
        <v>11.600000000000001</v>
      </c>
      <c r="M167" s="7">
        <f t="shared" si="35"/>
        <v>20.800000000000004</v>
      </c>
      <c r="N167" s="45">
        <f t="shared" si="27"/>
        <v>3244869.3659999999</v>
      </c>
      <c r="O167" s="45">
        <f t="shared" si="28"/>
        <v>540811.56099999999</v>
      </c>
      <c r="P167" s="45">
        <f t="shared" si="29"/>
        <v>1254682.82152</v>
      </c>
      <c r="Q167" s="45">
        <f t="shared" si="30"/>
        <v>2249776.0937600005</v>
      </c>
      <c r="R167" s="45">
        <f t="shared" si="31"/>
        <v>7290139.8422800004</v>
      </c>
      <c r="S167" s="45">
        <f t="shared" si="32"/>
        <v>7290139.8422800004</v>
      </c>
    </row>
    <row r="168" spans="1:19" ht="13" x14ac:dyDescent="0.15">
      <c r="A168" s="60" t="s">
        <v>175</v>
      </c>
      <c r="B168" s="61">
        <v>45.2</v>
      </c>
      <c r="C168" s="60" t="s">
        <v>175</v>
      </c>
      <c r="D168" s="62">
        <v>383033</v>
      </c>
      <c r="E168" s="62">
        <v>570650298</v>
      </c>
      <c r="F168" s="61">
        <v>115</v>
      </c>
      <c r="G168" s="63">
        <v>1489.819</v>
      </c>
      <c r="H168" s="7">
        <f t="shared" si="33"/>
        <v>69.8</v>
      </c>
      <c r="I168" s="7" t="s">
        <v>566</v>
      </c>
      <c r="J168" s="7">
        <v>30</v>
      </c>
      <c r="K168" s="7">
        <v>5</v>
      </c>
      <c r="L168" s="7">
        <f t="shared" si="34"/>
        <v>10.200000000000003</v>
      </c>
      <c r="M168" s="7">
        <f t="shared" si="35"/>
        <v>69.8</v>
      </c>
      <c r="N168" s="45">
        <f t="shared" si="27"/>
        <v>1711950.8940000001</v>
      </c>
      <c r="O168" s="45">
        <f t="shared" si="28"/>
        <v>285325.14899999998</v>
      </c>
      <c r="P168" s="45">
        <f t="shared" si="29"/>
        <v>582063.30396000016</v>
      </c>
      <c r="Q168" s="45">
        <f t="shared" si="30"/>
        <v>3983139.0800400004</v>
      </c>
      <c r="R168" s="45">
        <f t="shared" si="31"/>
        <v>6562478.4270000011</v>
      </c>
      <c r="S168" s="45">
        <f t="shared" si="32"/>
        <v>6562478.4270000001</v>
      </c>
    </row>
    <row r="169" spans="1:19" ht="13" x14ac:dyDescent="0.15">
      <c r="A169" s="60" t="s">
        <v>176</v>
      </c>
      <c r="B169" s="61">
        <v>45.9</v>
      </c>
      <c r="C169" s="60" t="s">
        <v>176</v>
      </c>
      <c r="D169" s="62">
        <v>581688</v>
      </c>
      <c r="E169" s="62">
        <v>7776957809</v>
      </c>
      <c r="F169" s="61">
        <v>63.9</v>
      </c>
      <c r="G169" s="63">
        <v>13369.636</v>
      </c>
      <c r="H169" s="7">
        <f t="shared" si="33"/>
        <v>18</v>
      </c>
      <c r="I169" s="7" t="s">
        <v>566</v>
      </c>
      <c r="J169" s="7">
        <v>30</v>
      </c>
      <c r="K169" s="7">
        <v>5</v>
      </c>
      <c r="L169" s="7">
        <f t="shared" si="34"/>
        <v>10.899999999999999</v>
      </c>
      <c r="M169" s="7">
        <f t="shared" si="35"/>
        <v>18</v>
      </c>
      <c r="N169" s="45">
        <f t="shared" si="27"/>
        <v>23330873.427000001</v>
      </c>
      <c r="O169" s="45">
        <f t="shared" si="28"/>
        <v>3888478.9045000002</v>
      </c>
      <c r="P169" s="45">
        <f t="shared" si="29"/>
        <v>8476884.0118099991</v>
      </c>
      <c r="Q169" s="45">
        <f t="shared" si="30"/>
        <v>13998524.0562</v>
      </c>
      <c r="R169" s="45">
        <f t="shared" si="31"/>
        <v>49694760.399509996</v>
      </c>
      <c r="S169" s="45">
        <f t="shared" si="32"/>
        <v>49694760.399509996</v>
      </c>
    </row>
    <row r="170" spans="1:19" ht="13" x14ac:dyDescent="0.15">
      <c r="A170" s="60" t="s">
        <v>177</v>
      </c>
      <c r="B170" s="61">
        <v>46.6</v>
      </c>
      <c r="C170" s="60" t="s">
        <v>177</v>
      </c>
      <c r="D170" s="62">
        <v>416431</v>
      </c>
      <c r="E170" s="62">
        <v>636602542</v>
      </c>
      <c r="F170" s="61">
        <v>70</v>
      </c>
      <c r="G170" s="63">
        <v>1528.711</v>
      </c>
      <c r="H170" s="7">
        <f t="shared" si="33"/>
        <v>23.4</v>
      </c>
      <c r="I170" s="7" t="s">
        <v>566</v>
      </c>
      <c r="J170" s="7">
        <v>30</v>
      </c>
      <c r="K170" s="7">
        <v>5</v>
      </c>
      <c r="L170" s="7">
        <f t="shared" si="34"/>
        <v>11.600000000000001</v>
      </c>
      <c r="M170" s="7">
        <f t="shared" si="35"/>
        <v>23.4</v>
      </c>
      <c r="N170" s="45">
        <f t="shared" si="27"/>
        <v>1909807.6259999999</v>
      </c>
      <c r="O170" s="45">
        <f t="shared" si="28"/>
        <v>318301.27100000001</v>
      </c>
      <c r="P170" s="45">
        <f t="shared" si="29"/>
        <v>738458.9487200001</v>
      </c>
      <c r="Q170" s="45">
        <f t="shared" si="30"/>
        <v>1489649.9482799999</v>
      </c>
      <c r="R170" s="45">
        <f t="shared" si="31"/>
        <v>4456217.7939999998</v>
      </c>
      <c r="S170" s="45">
        <f t="shared" si="32"/>
        <v>4456217.7939999998</v>
      </c>
    </row>
    <row r="171" spans="1:19" ht="13" x14ac:dyDescent="0.15">
      <c r="A171" s="60" t="s">
        <v>178</v>
      </c>
      <c r="B171" s="61">
        <v>47</v>
      </c>
      <c r="C171" s="60" t="s">
        <v>178</v>
      </c>
      <c r="D171" s="62">
        <v>302749</v>
      </c>
      <c r="E171" s="62">
        <v>889376385</v>
      </c>
      <c r="F171" s="61">
        <v>56.4</v>
      </c>
      <c r="G171" s="63">
        <v>2937.672</v>
      </c>
      <c r="H171" s="7">
        <f t="shared" si="33"/>
        <v>9.3999999999999986</v>
      </c>
      <c r="I171" s="7" t="s">
        <v>566</v>
      </c>
      <c r="J171" s="7">
        <v>30</v>
      </c>
      <c r="K171" s="7">
        <v>5</v>
      </c>
      <c r="L171" s="7">
        <f t="shared" si="34"/>
        <v>12</v>
      </c>
      <c r="M171" s="7">
        <f t="shared" si="35"/>
        <v>9.3999999999999986</v>
      </c>
      <c r="N171" s="45">
        <f t="shared" si="27"/>
        <v>2668129.1549999998</v>
      </c>
      <c r="O171" s="45">
        <f t="shared" si="28"/>
        <v>444688.1925</v>
      </c>
      <c r="P171" s="45">
        <f t="shared" si="29"/>
        <v>1067251.662</v>
      </c>
      <c r="Q171" s="45">
        <f t="shared" si="30"/>
        <v>836013.80189999996</v>
      </c>
      <c r="R171" s="45">
        <f t="shared" si="31"/>
        <v>5016082.8114</v>
      </c>
      <c r="S171" s="45">
        <f t="shared" si="32"/>
        <v>5016082.8114</v>
      </c>
    </row>
    <row r="172" spans="1:19" ht="13" x14ac:dyDescent="0.15">
      <c r="A172" s="60" t="s">
        <v>179</v>
      </c>
      <c r="B172" s="61">
        <v>46.3</v>
      </c>
      <c r="C172" s="60" t="s">
        <v>179</v>
      </c>
      <c r="D172" s="62">
        <v>396734</v>
      </c>
      <c r="E172" s="62">
        <v>787167995</v>
      </c>
      <c r="F172" s="61">
        <v>59.6</v>
      </c>
      <c r="G172" s="63">
        <v>1984.1210000000001</v>
      </c>
      <c r="H172" s="7">
        <f t="shared" si="33"/>
        <v>13.300000000000004</v>
      </c>
      <c r="I172" s="7" t="s">
        <v>566</v>
      </c>
      <c r="J172" s="7">
        <v>30</v>
      </c>
      <c r="K172" s="7">
        <v>5</v>
      </c>
      <c r="L172" s="7">
        <f t="shared" si="34"/>
        <v>11.299999999999997</v>
      </c>
      <c r="M172" s="7">
        <f t="shared" si="35"/>
        <v>13.300000000000004</v>
      </c>
      <c r="N172" s="45">
        <f t="shared" si="27"/>
        <v>2361503.9849999999</v>
      </c>
      <c r="O172" s="45">
        <f t="shared" si="28"/>
        <v>393583.9975</v>
      </c>
      <c r="P172" s="45">
        <f t="shared" si="29"/>
        <v>889499.83434999979</v>
      </c>
      <c r="Q172" s="45">
        <f t="shared" si="30"/>
        <v>1046933.4333500004</v>
      </c>
      <c r="R172" s="45">
        <f t="shared" si="31"/>
        <v>4691521.2501999997</v>
      </c>
      <c r="S172" s="45">
        <f t="shared" si="32"/>
        <v>4691521.2501999997</v>
      </c>
    </row>
    <row r="173" spans="1:19" ht="13" x14ac:dyDescent="0.15">
      <c r="A173" s="60" t="s">
        <v>195</v>
      </c>
      <c r="B173" s="61">
        <v>46.2</v>
      </c>
      <c r="C173" s="60" t="s">
        <v>195</v>
      </c>
      <c r="D173" s="62">
        <v>269792</v>
      </c>
      <c r="E173" s="62">
        <v>35348696</v>
      </c>
      <c r="F173" s="61">
        <v>109.8</v>
      </c>
      <c r="G173" s="61">
        <v>131.02199999999999</v>
      </c>
      <c r="H173" s="7">
        <f t="shared" si="33"/>
        <v>63.599999999999994</v>
      </c>
      <c r="I173" s="7" t="s">
        <v>566</v>
      </c>
      <c r="J173" s="7">
        <v>30</v>
      </c>
      <c r="K173" s="7">
        <v>5</v>
      </c>
      <c r="L173" s="7">
        <f t="shared" si="34"/>
        <v>11.200000000000003</v>
      </c>
      <c r="M173" s="7">
        <f t="shared" si="35"/>
        <v>63.599999999999994</v>
      </c>
      <c r="N173" s="45">
        <f t="shared" si="27"/>
        <v>106046.088</v>
      </c>
      <c r="O173" s="45">
        <f t="shared" si="28"/>
        <v>17674.348000000002</v>
      </c>
      <c r="P173" s="45">
        <f t="shared" si="29"/>
        <v>39590.539520000013</v>
      </c>
      <c r="Q173" s="45">
        <f t="shared" si="30"/>
        <v>224817.70655999999</v>
      </c>
      <c r="R173" s="45">
        <f t="shared" si="31"/>
        <v>388128.68208</v>
      </c>
      <c r="S173" s="45">
        <f t="shared" si="32"/>
        <v>388128.68208</v>
      </c>
    </row>
    <row r="174" spans="1:19" ht="13" x14ac:dyDescent="0.15">
      <c r="A174" s="60" t="s">
        <v>180</v>
      </c>
      <c r="B174" s="61">
        <v>47.4</v>
      </c>
      <c r="C174" s="60" t="s">
        <v>180</v>
      </c>
      <c r="D174" s="62">
        <v>213894</v>
      </c>
      <c r="E174" s="62">
        <v>812891486</v>
      </c>
      <c r="F174" s="61">
        <v>57.3</v>
      </c>
      <c r="G174" s="63">
        <v>3800.444</v>
      </c>
      <c r="H174" s="7">
        <f t="shared" si="33"/>
        <v>9.8999999999999986</v>
      </c>
      <c r="I174" s="7" t="s">
        <v>566</v>
      </c>
      <c r="J174" s="7">
        <v>30</v>
      </c>
      <c r="K174" s="7">
        <v>5</v>
      </c>
      <c r="L174" s="7">
        <f t="shared" si="34"/>
        <v>12.399999999999999</v>
      </c>
      <c r="M174" s="7">
        <f t="shared" si="35"/>
        <v>9.8999999999999986</v>
      </c>
      <c r="N174" s="45">
        <f t="shared" si="27"/>
        <v>2438674.4580000001</v>
      </c>
      <c r="O174" s="45">
        <f t="shared" si="28"/>
        <v>406445.74300000002</v>
      </c>
      <c r="P174" s="45">
        <f t="shared" si="29"/>
        <v>1007985.4426399999</v>
      </c>
      <c r="Q174" s="45">
        <f t="shared" si="30"/>
        <v>804762.5711399999</v>
      </c>
      <c r="R174" s="45">
        <f t="shared" si="31"/>
        <v>4657868.21478</v>
      </c>
      <c r="S174" s="45">
        <f t="shared" si="32"/>
        <v>4657868.2147799991</v>
      </c>
    </row>
    <row r="175" spans="1:19" ht="13" x14ac:dyDescent="0.15">
      <c r="A175" s="60" t="s">
        <v>181</v>
      </c>
      <c r="B175" s="61">
        <v>46</v>
      </c>
      <c r="C175" s="60" t="s">
        <v>181</v>
      </c>
      <c r="D175" s="62">
        <v>237750</v>
      </c>
      <c r="E175" s="62">
        <v>170849541</v>
      </c>
      <c r="F175" s="61">
        <v>58.7</v>
      </c>
      <c r="G175" s="61">
        <v>718.61099999999999</v>
      </c>
      <c r="H175" s="7">
        <f t="shared" si="33"/>
        <v>12.700000000000003</v>
      </c>
      <c r="I175" s="7" t="s">
        <v>566</v>
      </c>
      <c r="J175" s="7">
        <v>30</v>
      </c>
      <c r="K175" s="7">
        <v>5</v>
      </c>
      <c r="L175" s="7">
        <f t="shared" si="34"/>
        <v>11</v>
      </c>
      <c r="M175" s="7">
        <f t="shared" si="35"/>
        <v>12.700000000000003</v>
      </c>
      <c r="N175" s="45">
        <f t="shared" si="27"/>
        <v>512548.62300000002</v>
      </c>
      <c r="O175" s="45">
        <f t="shared" si="28"/>
        <v>85424.770499999999</v>
      </c>
      <c r="P175" s="45">
        <f t="shared" si="29"/>
        <v>187934.4951</v>
      </c>
      <c r="Q175" s="45">
        <f t="shared" si="30"/>
        <v>216978.91707000002</v>
      </c>
      <c r="R175" s="45">
        <f t="shared" si="31"/>
        <v>1002886.8056699999</v>
      </c>
      <c r="S175" s="45">
        <f t="shared" si="32"/>
        <v>1002886.80567</v>
      </c>
    </row>
    <row r="176" spans="1:19" ht="13" x14ac:dyDescent="0.15">
      <c r="A176" s="60" t="s">
        <v>182</v>
      </c>
      <c r="B176" s="61">
        <v>45.6</v>
      </c>
      <c r="C176" s="60" t="s">
        <v>182</v>
      </c>
      <c r="D176" s="62">
        <v>221424</v>
      </c>
      <c r="E176" s="62">
        <v>169485081</v>
      </c>
      <c r="F176" s="61">
        <v>103.8</v>
      </c>
      <c r="G176" s="61">
        <v>765.43299999999999</v>
      </c>
      <c r="H176" s="7">
        <f t="shared" si="33"/>
        <v>58.199999999999996</v>
      </c>
      <c r="I176" s="7" t="s">
        <v>566</v>
      </c>
      <c r="J176" s="7">
        <v>30</v>
      </c>
      <c r="K176" s="7">
        <v>5</v>
      </c>
      <c r="L176" s="7">
        <f t="shared" si="34"/>
        <v>10.600000000000001</v>
      </c>
      <c r="M176" s="7">
        <f t="shared" si="35"/>
        <v>58.199999999999996</v>
      </c>
      <c r="N176" s="45">
        <f t="shared" si="27"/>
        <v>508455.24300000002</v>
      </c>
      <c r="O176" s="45">
        <f t="shared" si="28"/>
        <v>84742.540500000003</v>
      </c>
      <c r="P176" s="45">
        <f t="shared" si="29"/>
        <v>179654.18586000003</v>
      </c>
      <c r="Q176" s="45">
        <f t="shared" si="30"/>
        <v>986403.17141999991</v>
      </c>
      <c r="R176" s="45">
        <f t="shared" si="31"/>
        <v>1759255.14078</v>
      </c>
      <c r="S176" s="45">
        <f t="shared" si="32"/>
        <v>1759255.14078</v>
      </c>
    </row>
    <row r="177" spans="1:19" ht="13" x14ac:dyDescent="0.15">
      <c r="A177" s="60" t="s">
        <v>183</v>
      </c>
      <c r="B177" s="61">
        <v>48.4</v>
      </c>
      <c r="C177" s="60" t="s">
        <v>183</v>
      </c>
      <c r="D177" s="62">
        <v>214214</v>
      </c>
      <c r="E177" s="62">
        <v>252009003</v>
      </c>
      <c r="F177" s="61">
        <v>48.9</v>
      </c>
      <c r="G177" s="63">
        <v>1176.433</v>
      </c>
      <c r="H177" s="7">
        <f t="shared" si="33"/>
        <v>0.5</v>
      </c>
      <c r="I177" s="7" t="s">
        <v>566</v>
      </c>
      <c r="J177" s="7">
        <v>30</v>
      </c>
      <c r="K177" s="7">
        <v>5</v>
      </c>
      <c r="L177" s="7">
        <f t="shared" si="34"/>
        <v>13.399999999999999</v>
      </c>
      <c r="M177" s="7">
        <f t="shared" si="35"/>
        <v>0.5</v>
      </c>
      <c r="N177" s="45">
        <f t="shared" si="27"/>
        <v>756027.00899999996</v>
      </c>
      <c r="O177" s="45">
        <f t="shared" si="28"/>
        <v>126004.5015</v>
      </c>
      <c r="P177" s="45">
        <f t="shared" si="29"/>
        <v>337692.06401999999</v>
      </c>
      <c r="Q177" s="45">
        <f t="shared" si="30"/>
        <v>12600.450150000001</v>
      </c>
      <c r="R177" s="45">
        <f t="shared" si="31"/>
        <v>1232324.02467</v>
      </c>
      <c r="S177" s="45">
        <f t="shared" si="32"/>
        <v>1232324.02467</v>
      </c>
    </row>
    <row r="178" spans="1:19" ht="13" x14ac:dyDescent="0.15">
      <c r="A178" s="60" t="s">
        <v>184</v>
      </c>
      <c r="B178" s="61">
        <v>45.7</v>
      </c>
      <c r="C178" s="60" t="s">
        <v>184</v>
      </c>
      <c r="D178" s="62">
        <v>669958</v>
      </c>
      <c r="E178" s="62">
        <v>2468451292</v>
      </c>
      <c r="F178" s="61">
        <v>72.8</v>
      </c>
      <c r="G178" s="63">
        <v>3684.4859999999999</v>
      </c>
      <c r="H178" s="7">
        <f t="shared" si="33"/>
        <v>27.099999999999994</v>
      </c>
      <c r="I178" s="7" t="s">
        <v>566</v>
      </c>
      <c r="J178" s="7">
        <v>30</v>
      </c>
      <c r="K178" s="7">
        <v>5</v>
      </c>
      <c r="L178" s="7">
        <f t="shared" si="34"/>
        <v>10.700000000000003</v>
      </c>
      <c r="M178" s="7">
        <f t="shared" si="35"/>
        <v>27.099999999999994</v>
      </c>
      <c r="N178" s="45">
        <f t="shared" si="27"/>
        <v>7405353.8760000002</v>
      </c>
      <c r="O178" s="45">
        <f t="shared" si="28"/>
        <v>1234225.6459999999</v>
      </c>
      <c r="P178" s="45">
        <f t="shared" si="29"/>
        <v>2641242.8824400003</v>
      </c>
      <c r="Q178" s="45">
        <f t="shared" si="30"/>
        <v>6689503.0013199989</v>
      </c>
      <c r="R178" s="45">
        <f t="shared" si="31"/>
        <v>17970325.405759998</v>
      </c>
      <c r="S178" s="45">
        <f t="shared" si="32"/>
        <v>17970325.405760001</v>
      </c>
    </row>
    <row r="179" spans="1:19" ht="13" x14ac:dyDescent="0.15">
      <c r="A179" s="64" t="s">
        <v>185</v>
      </c>
      <c r="B179" s="64" t="s">
        <v>186</v>
      </c>
      <c r="C179" s="64" t="s">
        <v>185</v>
      </c>
      <c r="D179" s="65">
        <v>68081832</v>
      </c>
      <c r="E179" s="65">
        <v>307163126706</v>
      </c>
      <c r="F179" s="106" t="s">
        <v>186</v>
      </c>
      <c r="G179" s="66">
        <v>601926.79799999995</v>
      </c>
      <c r="H179" s="95">
        <f>R179*10000/E179</f>
        <v>76.232994129966315</v>
      </c>
      <c r="J179" s="7">
        <v>30</v>
      </c>
      <c r="K179" s="7">
        <v>5</v>
      </c>
      <c r="L179" s="95">
        <f>P179*10000/E179</f>
        <v>11.03939690992039</v>
      </c>
      <c r="M179" s="95">
        <f>Q179*10000/E179</f>
        <v>30.193597220045952</v>
      </c>
      <c r="N179" s="45">
        <f>SUM(N6:N178)</f>
        <v>921489380.11800051</v>
      </c>
      <c r="O179" s="45">
        <f t="shared" ref="O179:S179" si="36">SUM(O6:O178)</f>
        <v>153581563.35299993</v>
      </c>
      <c r="P179" s="45">
        <f t="shared" si="36"/>
        <v>339089567.17997015</v>
      </c>
      <c r="Q179" s="45">
        <f t="shared" si="36"/>
        <v>927435972.86109042</v>
      </c>
      <c r="R179" s="45">
        <f t="shared" si="36"/>
        <v>2341596483.5120597</v>
      </c>
      <c r="S179" s="45">
        <f t="shared" si="36"/>
        <v>2341596483.5120597</v>
      </c>
    </row>
    <row r="180" spans="1:19" x14ac:dyDescent="0.15">
      <c r="A180" s="107"/>
      <c r="B180" s="70"/>
    </row>
    <row r="181" spans="1:19" x14ac:dyDescent="0.15">
      <c r="M181" s="51"/>
      <c r="N181" s="46">
        <f>N179/G179</f>
        <v>1530.8994103266368</v>
      </c>
      <c r="O181" s="45">
        <f>O179/G179</f>
        <v>255.14990172110586</v>
      </c>
      <c r="P181" s="46">
        <f>P179/G179</f>
        <v>563.3402073252937</v>
      </c>
      <c r="Q181" s="46">
        <f>Q179/G179</f>
        <v>1540.7786726602767</v>
      </c>
      <c r="R181" s="46">
        <f>R179/G179</f>
        <v>3890.1681920333108</v>
      </c>
    </row>
  </sheetData>
  <autoFilter ref="A5:G179" xr:uid="{C522120E-DE00-384A-BA64-31A51A6F38F4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3F756-9223-5D44-97A4-11DD3BD6676C}">
  <dimension ref="A1:S181"/>
  <sheetViews>
    <sheetView zoomScale="85" workbookViewId="0">
      <pane xSplit="1" ySplit="6" topLeftCell="B157" activePane="bottomRight" state="frozen"/>
      <selection activeCell="F68" sqref="F68"/>
      <selection pane="topRight" activeCell="F68" sqref="F68"/>
      <selection pane="bottomLeft" activeCell="F68" sqref="F68"/>
      <selection pane="bottomRight" activeCell="F68" sqref="F68"/>
    </sheetView>
  </sheetViews>
  <sheetFormatPr baseColWidth="10" defaultRowHeight="12" x14ac:dyDescent="0.15"/>
  <cols>
    <col min="1" max="1" width="25.6640625" style="72" customWidth="1"/>
    <col min="2" max="2" width="6.83203125" style="72" customWidth="1"/>
    <col min="3" max="3" width="22.33203125" style="72" customWidth="1"/>
    <col min="4" max="4" width="10.33203125" style="72" customWidth="1"/>
    <col min="5" max="5" width="13.6640625" style="72" customWidth="1"/>
    <col min="6" max="6" width="8.5" style="72" customWidth="1"/>
    <col min="7" max="7" width="10.33203125" style="72" customWidth="1"/>
    <col min="8" max="13" width="10.83203125" style="7"/>
    <col min="14" max="19" width="14.83203125" style="7" customWidth="1"/>
    <col min="20" max="16384" width="10.83203125" style="7"/>
  </cols>
  <sheetData>
    <row r="1" spans="1:19" x14ac:dyDescent="0.15">
      <c r="A1" s="96" t="s">
        <v>191</v>
      </c>
      <c r="B1" s="97"/>
      <c r="C1" s="96" t="s">
        <v>202</v>
      </c>
      <c r="D1" s="98"/>
      <c r="E1" s="98"/>
      <c r="F1" s="98"/>
      <c r="G1" s="98"/>
    </row>
    <row r="2" spans="1:19" x14ac:dyDescent="0.15">
      <c r="A2" s="99" t="s">
        <v>192</v>
      </c>
      <c r="B2" s="97"/>
      <c r="C2" s="99" t="s">
        <v>203</v>
      </c>
      <c r="D2" s="98"/>
      <c r="E2" s="98"/>
      <c r="F2" s="98"/>
      <c r="G2" s="98"/>
    </row>
    <row r="3" spans="1:19" x14ac:dyDescent="0.15">
      <c r="A3" s="100" t="s">
        <v>193</v>
      </c>
      <c r="B3" s="97"/>
      <c r="C3" s="100" t="s">
        <v>193</v>
      </c>
      <c r="D3" s="98"/>
      <c r="E3" s="98"/>
      <c r="F3" s="98"/>
      <c r="G3" s="98"/>
    </row>
    <row r="4" spans="1:19" x14ac:dyDescent="0.15">
      <c r="A4" s="100" t="s">
        <v>194</v>
      </c>
      <c r="B4" s="97"/>
      <c r="C4" s="100" t="s">
        <v>194</v>
      </c>
      <c r="D4" s="98"/>
      <c r="E4" s="98"/>
      <c r="F4" s="98"/>
      <c r="G4" s="98"/>
    </row>
    <row r="5" spans="1:19" x14ac:dyDescent="0.15">
      <c r="A5" s="100"/>
      <c r="B5" s="97"/>
      <c r="C5" s="100"/>
      <c r="D5" s="98"/>
      <c r="E5" s="98"/>
      <c r="F5" s="98"/>
      <c r="G5" s="98"/>
    </row>
    <row r="6" spans="1:19" ht="91" x14ac:dyDescent="0.15">
      <c r="A6" s="55" t="s">
        <v>13</v>
      </c>
      <c r="B6" s="56" t="s">
        <v>669</v>
      </c>
      <c r="C6" s="57" t="s">
        <v>13</v>
      </c>
      <c r="D6" s="58" t="s">
        <v>189</v>
      </c>
      <c r="E6" s="58" t="s">
        <v>8</v>
      </c>
      <c r="F6" s="58" t="s">
        <v>190</v>
      </c>
      <c r="G6" s="58" t="s">
        <v>7</v>
      </c>
      <c r="H6" s="59" t="s">
        <v>565</v>
      </c>
      <c r="I6" s="59" t="s">
        <v>564</v>
      </c>
      <c r="J6" s="59" t="s">
        <v>560</v>
      </c>
      <c r="K6" s="59" t="s">
        <v>561</v>
      </c>
      <c r="L6" s="59" t="s">
        <v>563</v>
      </c>
      <c r="M6" s="59" t="s">
        <v>562</v>
      </c>
      <c r="N6" s="59" t="s">
        <v>567</v>
      </c>
      <c r="O6" s="59" t="s">
        <v>568</v>
      </c>
      <c r="P6" s="59" t="s">
        <v>569</v>
      </c>
      <c r="Q6" s="59" t="s">
        <v>570</v>
      </c>
      <c r="R6" s="59" t="s">
        <v>571</v>
      </c>
      <c r="S6" s="59" t="s">
        <v>572</v>
      </c>
    </row>
    <row r="7" spans="1:19" ht="13" x14ac:dyDescent="0.15">
      <c r="A7" s="60" t="s">
        <v>14</v>
      </c>
      <c r="B7" s="61">
        <v>45.6</v>
      </c>
      <c r="C7" s="60" t="s">
        <v>14</v>
      </c>
      <c r="D7" s="62">
        <v>343918</v>
      </c>
      <c r="E7" s="62">
        <v>806264199</v>
      </c>
      <c r="F7" s="61">
        <v>64.2</v>
      </c>
      <c r="G7" s="63">
        <v>2344.35</v>
      </c>
      <c r="H7" s="7">
        <f t="shared" ref="H7:H38" si="0">F7-B7</f>
        <v>18.600000000000001</v>
      </c>
      <c r="I7" s="7" t="s">
        <v>566</v>
      </c>
      <c r="J7" s="7">
        <v>30</v>
      </c>
      <c r="K7" s="7">
        <v>5</v>
      </c>
      <c r="L7" s="7">
        <f t="shared" ref="L7:L38" si="1">B7-J7-K7</f>
        <v>10.600000000000001</v>
      </c>
      <c r="M7" s="7">
        <f t="shared" ref="M7:M38" si="2">F7-B7</f>
        <v>18.600000000000001</v>
      </c>
      <c r="N7" s="45">
        <f>E7*J7/10000</f>
        <v>2418792.5970000001</v>
      </c>
      <c r="O7" s="45">
        <f>E7*K7/10000</f>
        <v>403132.09950000001</v>
      </c>
      <c r="P7" s="45">
        <f>E7*L7/10000</f>
        <v>854640.0509400001</v>
      </c>
      <c r="Q7" s="45">
        <f>E7*M7/10000</f>
        <v>1499651.4101400001</v>
      </c>
      <c r="R7" s="45">
        <f>SUM(N7:Q7)</f>
        <v>5176216.1575800003</v>
      </c>
      <c r="S7" s="45">
        <f>E7*F7/10000</f>
        <v>5176216.1575800003</v>
      </c>
    </row>
    <row r="8" spans="1:19" ht="13" x14ac:dyDescent="0.15">
      <c r="A8" s="60" t="s">
        <v>15</v>
      </c>
      <c r="B8" s="61">
        <v>45.8</v>
      </c>
      <c r="C8" s="60" t="s">
        <v>15</v>
      </c>
      <c r="D8" s="62">
        <v>422632</v>
      </c>
      <c r="E8" s="62">
        <v>1140142213</v>
      </c>
      <c r="F8" s="61">
        <v>54</v>
      </c>
      <c r="G8" s="63">
        <v>2697.7170000000001</v>
      </c>
      <c r="H8" s="7">
        <f t="shared" si="0"/>
        <v>8.2000000000000028</v>
      </c>
      <c r="I8" s="7" t="s">
        <v>566</v>
      </c>
      <c r="J8" s="7">
        <v>30</v>
      </c>
      <c r="K8" s="7">
        <v>5</v>
      </c>
      <c r="L8" s="7">
        <f t="shared" si="1"/>
        <v>10.799999999999997</v>
      </c>
      <c r="M8" s="7">
        <f t="shared" si="2"/>
        <v>8.2000000000000028</v>
      </c>
      <c r="N8" s="45">
        <f t="shared" ref="N8:N71" si="3">E8*J8/10000</f>
        <v>3420426.639</v>
      </c>
      <c r="O8" s="45">
        <f t="shared" ref="O8:O71" si="4">E8*K8/10000</f>
        <v>570071.10649999999</v>
      </c>
      <c r="P8" s="45">
        <f t="shared" ref="P8:P71" si="5">E8*L8/10000</f>
        <v>1231353.5900399997</v>
      </c>
      <c r="Q8" s="45">
        <f t="shared" ref="Q8:Q71" si="6">E8*M8/10000</f>
        <v>934916.6146600002</v>
      </c>
      <c r="R8" s="45">
        <f t="shared" ref="R8:R71" si="7">SUM(N8:Q8)</f>
        <v>6156767.9502000008</v>
      </c>
      <c r="S8" s="45">
        <f t="shared" ref="S8:S71" si="8">E8*F8/10000</f>
        <v>6156767.9501999998</v>
      </c>
    </row>
    <row r="9" spans="1:19" ht="13" x14ac:dyDescent="0.15">
      <c r="A9" s="60" t="s">
        <v>16</v>
      </c>
      <c r="B9" s="61">
        <v>40</v>
      </c>
      <c r="C9" s="60" t="s">
        <v>16</v>
      </c>
      <c r="D9" s="62">
        <v>1359712</v>
      </c>
      <c r="E9" s="62">
        <v>498802310</v>
      </c>
      <c r="F9" s="61">
        <v>111.9</v>
      </c>
      <c r="G9" s="61">
        <v>366.84399999999999</v>
      </c>
      <c r="H9" s="7">
        <f t="shared" si="0"/>
        <v>71.900000000000006</v>
      </c>
      <c r="I9" s="7" t="s">
        <v>566</v>
      </c>
      <c r="J9" s="7">
        <v>30</v>
      </c>
      <c r="K9" s="7">
        <v>5</v>
      </c>
      <c r="L9" s="7">
        <f t="shared" si="1"/>
        <v>5</v>
      </c>
      <c r="M9" s="7">
        <f t="shared" si="2"/>
        <v>71.900000000000006</v>
      </c>
      <c r="N9" s="45">
        <f t="shared" si="3"/>
        <v>1496406.93</v>
      </c>
      <c r="O9" s="45">
        <f t="shared" si="4"/>
        <v>249401.155</v>
      </c>
      <c r="P9" s="45">
        <f t="shared" si="5"/>
        <v>249401.155</v>
      </c>
      <c r="Q9" s="45">
        <f t="shared" si="6"/>
        <v>3586388.6088999999</v>
      </c>
      <c r="R9" s="45">
        <f t="shared" si="7"/>
        <v>5581597.8488999996</v>
      </c>
      <c r="S9" s="45">
        <f t="shared" si="8"/>
        <v>5581597.8488999996</v>
      </c>
    </row>
    <row r="10" spans="1:19" ht="13" x14ac:dyDescent="0.15">
      <c r="A10" s="60" t="s">
        <v>17</v>
      </c>
      <c r="B10" s="61">
        <v>44.8</v>
      </c>
      <c r="C10" s="60" t="s">
        <v>17</v>
      </c>
      <c r="D10" s="62">
        <v>582104</v>
      </c>
      <c r="E10" s="62">
        <v>1859297177</v>
      </c>
      <c r="F10" s="61">
        <v>69.400000000000006</v>
      </c>
      <c r="G10" s="63">
        <v>3194.0990000000002</v>
      </c>
      <c r="H10" s="7">
        <f t="shared" si="0"/>
        <v>24.600000000000009</v>
      </c>
      <c r="I10" s="7" t="s">
        <v>566</v>
      </c>
      <c r="J10" s="7">
        <v>30</v>
      </c>
      <c r="K10" s="7">
        <v>5</v>
      </c>
      <c r="L10" s="7">
        <f t="shared" si="1"/>
        <v>9.7999999999999972</v>
      </c>
      <c r="M10" s="7">
        <f t="shared" si="2"/>
        <v>24.600000000000009</v>
      </c>
      <c r="N10" s="45">
        <f t="shared" si="3"/>
        <v>5577891.5310000004</v>
      </c>
      <c r="O10" s="45">
        <f t="shared" si="4"/>
        <v>929648.58849999995</v>
      </c>
      <c r="P10" s="45">
        <f t="shared" si="5"/>
        <v>1822111.2334599996</v>
      </c>
      <c r="Q10" s="45">
        <f t="shared" si="6"/>
        <v>4573871.055420001</v>
      </c>
      <c r="R10" s="45">
        <f t="shared" si="7"/>
        <v>12903522.408380002</v>
      </c>
      <c r="S10" s="45">
        <f t="shared" si="8"/>
        <v>12903522.40838</v>
      </c>
    </row>
    <row r="11" spans="1:19" ht="13" x14ac:dyDescent="0.15">
      <c r="A11" s="60" t="s">
        <v>18</v>
      </c>
      <c r="B11" s="61">
        <v>45.6</v>
      </c>
      <c r="C11" s="60" t="s">
        <v>18</v>
      </c>
      <c r="D11" s="62">
        <v>391852</v>
      </c>
      <c r="E11" s="62">
        <v>1101607744</v>
      </c>
      <c r="F11" s="61">
        <v>83.8</v>
      </c>
      <c r="G11" s="63">
        <v>2811.2820000000002</v>
      </c>
      <c r="H11" s="7">
        <f t="shared" si="0"/>
        <v>38.199999999999996</v>
      </c>
      <c r="I11" s="7" t="s">
        <v>566</v>
      </c>
      <c r="J11" s="7">
        <v>30</v>
      </c>
      <c r="K11" s="7">
        <v>5</v>
      </c>
      <c r="L11" s="7">
        <f t="shared" si="1"/>
        <v>10.600000000000001</v>
      </c>
      <c r="M11" s="7">
        <f t="shared" si="2"/>
        <v>38.199999999999996</v>
      </c>
      <c r="N11" s="45">
        <f t="shared" si="3"/>
        <v>3304823.2319999998</v>
      </c>
      <c r="O11" s="45">
        <f t="shared" si="4"/>
        <v>550803.87199999997</v>
      </c>
      <c r="P11" s="45">
        <f t="shared" si="5"/>
        <v>1167704.2086400001</v>
      </c>
      <c r="Q11" s="45">
        <f t="shared" si="6"/>
        <v>4208141.5820799991</v>
      </c>
      <c r="R11" s="45">
        <f t="shared" si="7"/>
        <v>9231472.8947199993</v>
      </c>
      <c r="S11" s="45">
        <f t="shared" si="8"/>
        <v>9231472.8947199993</v>
      </c>
    </row>
    <row r="12" spans="1:19" ht="13" x14ac:dyDescent="0.15">
      <c r="A12" s="60" t="s">
        <v>19</v>
      </c>
      <c r="B12" s="61">
        <v>45.2</v>
      </c>
      <c r="C12" s="60" t="s">
        <v>19</v>
      </c>
      <c r="D12" s="62">
        <v>245916</v>
      </c>
      <c r="E12" s="62">
        <v>62223799</v>
      </c>
      <c r="F12" s="61">
        <v>95.7</v>
      </c>
      <c r="G12" s="61">
        <v>253.029</v>
      </c>
      <c r="H12" s="7">
        <f t="shared" si="0"/>
        <v>50.5</v>
      </c>
      <c r="I12" s="7" t="s">
        <v>566</v>
      </c>
      <c r="J12" s="7">
        <v>30</v>
      </c>
      <c r="K12" s="7">
        <v>5</v>
      </c>
      <c r="L12" s="7">
        <f t="shared" si="1"/>
        <v>10.200000000000003</v>
      </c>
      <c r="M12" s="7">
        <f t="shared" si="2"/>
        <v>50.5</v>
      </c>
      <c r="N12" s="45">
        <f t="shared" si="3"/>
        <v>186671.397</v>
      </c>
      <c r="O12" s="45">
        <f t="shared" si="4"/>
        <v>31111.8995</v>
      </c>
      <c r="P12" s="45">
        <f t="shared" si="5"/>
        <v>63468.274980000017</v>
      </c>
      <c r="Q12" s="45">
        <f t="shared" si="6"/>
        <v>314230.18495000002</v>
      </c>
      <c r="R12" s="45">
        <f t="shared" si="7"/>
        <v>595481.75643000007</v>
      </c>
      <c r="S12" s="45">
        <f t="shared" si="8"/>
        <v>595481.75643000007</v>
      </c>
    </row>
    <row r="13" spans="1:19" ht="13" x14ac:dyDescent="0.15">
      <c r="A13" s="60" t="s">
        <v>20</v>
      </c>
      <c r="B13" s="61">
        <v>45.7</v>
      </c>
      <c r="C13" s="60" t="s">
        <v>20</v>
      </c>
      <c r="D13" s="62">
        <v>624841</v>
      </c>
      <c r="E13" s="62">
        <v>648666628</v>
      </c>
      <c r="F13" s="61">
        <v>66.900000000000006</v>
      </c>
      <c r="G13" s="63">
        <v>1038.1310000000001</v>
      </c>
      <c r="H13" s="7">
        <f t="shared" si="0"/>
        <v>21.200000000000003</v>
      </c>
      <c r="I13" s="7" t="s">
        <v>566</v>
      </c>
      <c r="J13" s="7">
        <v>30</v>
      </c>
      <c r="K13" s="7">
        <v>5</v>
      </c>
      <c r="L13" s="7">
        <f t="shared" si="1"/>
        <v>10.700000000000003</v>
      </c>
      <c r="M13" s="7">
        <f t="shared" si="2"/>
        <v>21.200000000000003</v>
      </c>
      <c r="N13" s="45">
        <f t="shared" si="3"/>
        <v>1945999.8840000001</v>
      </c>
      <c r="O13" s="45">
        <f t="shared" si="4"/>
        <v>324333.31400000001</v>
      </c>
      <c r="P13" s="45">
        <f t="shared" si="5"/>
        <v>694073.29196000018</v>
      </c>
      <c r="Q13" s="45">
        <f t="shared" si="6"/>
        <v>1375173.2513600003</v>
      </c>
      <c r="R13" s="45">
        <f t="shared" si="7"/>
        <v>4339579.74132</v>
      </c>
      <c r="S13" s="45">
        <f t="shared" si="8"/>
        <v>4339579.74132</v>
      </c>
    </row>
    <row r="14" spans="1:19" ht="13" x14ac:dyDescent="0.15">
      <c r="A14" s="60" t="s">
        <v>21</v>
      </c>
      <c r="B14" s="61">
        <v>44.2</v>
      </c>
      <c r="C14" s="60" t="s">
        <v>21</v>
      </c>
      <c r="D14" s="62">
        <v>189169</v>
      </c>
      <c r="E14" s="62">
        <v>109127886</v>
      </c>
      <c r="F14" s="61">
        <v>82</v>
      </c>
      <c r="G14" s="61">
        <v>576.87900000000002</v>
      </c>
      <c r="H14" s="7">
        <f t="shared" si="0"/>
        <v>37.799999999999997</v>
      </c>
      <c r="I14" s="7" t="s">
        <v>566</v>
      </c>
      <c r="J14" s="7">
        <v>30</v>
      </c>
      <c r="K14" s="7">
        <v>5</v>
      </c>
      <c r="L14" s="7">
        <f t="shared" si="1"/>
        <v>9.2000000000000028</v>
      </c>
      <c r="M14" s="7">
        <f t="shared" si="2"/>
        <v>37.799999999999997</v>
      </c>
      <c r="N14" s="45">
        <f t="shared" si="3"/>
        <v>327383.658</v>
      </c>
      <c r="O14" s="45">
        <f t="shared" si="4"/>
        <v>54563.942999999999</v>
      </c>
      <c r="P14" s="45">
        <f t="shared" si="5"/>
        <v>100397.65512000002</v>
      </c>
      <c r="Q14" s="45">
        <f t="shared" si="6"/>
        <v>412503.40907999995</v>
      </c>
      <c r="R14" s="45">
        <f t="shared" si="7"/>
        <v>894848.66519999993</v>
      </c>
      <c r="S14" s="45">
        <f t="shared" si="8"/>
        <v>894848.66520000005</v>
      </c>
    </row>
    <row r="15" spans="1:19" ht="13" x14ac:dyDescent="0.15">
      <c r="A15" s="60" t="s">
        <v>22</v>
      </c>
      <c r="B15" s="61">
        <v>45.7</v>
      </c>
      <c r="C15" s="60" t="s">
        <v>22</v>
      </c>
      <c r="D15" s="62">
        <v>613885</v>
      </c>
      <c r="E15" s="62">
        <v>1365035156</v>
      </c>
      <c r="F15" s="61">
        <v>92.6</v>
      </c>
      <c r="G15" s="63">
        <v>2223.6019999999999</v>
      </c>
      <c r="H15" s="7">
        <f t="shared" si="0"/>
        <v>46.899999999999991</v>
      </c>
      <c r="I15" s="7" t="s">
        <v>566</v>
      </c>
      <c r="J15" s="7">
        <v>30</v>
      </c>
      <c r="K15" s="7">
        <v>5</v>
      </c>
      <c r="L15" s="7">
        <f t="shared" si="1"/>
        <v>10.700000000000003</v>
      </c>
      <c r="M15" s="7">
        <f t="shared" si="2"/>
        <v>46.899999999999991</v>
      </c>
      <c r="N15" s="45">
        <f t="shared" si="3"/>
        <v>4095105.4679999999</v>
      </c>
      <c r="O15" s="45">
        <f t="shared" si="4"/>
        <v>682517.57799999998</v>
      </c>
      <c r="P15" s="45">
        <f t="shared" si="5"/>
        <v>1460587.6169200004</v>
      </c>
      <c r="Q15" s="45">
        <f t="shared" si="6"/>
        <v>6402014.8816399984</v>
      </c>
      <c r="R15" s="45">
        <f t="shared" si="7"/>
        <v>12640225.544559998</v>
      </c>
      <c r="S15" s="45">
        <f t="shared" si="8"/>
        <v>12640225.544559998</v>
      </c>
    </row>
    <row r="16" spans="1:19" ht="13" x14ac:dyDescent="0.15">
      <c r="A16" s="60" t="s">
        <v>23</v>
      </c>
      <c r="B16" s="61">
        <v>45</v>
      </c>
      <c r="C16" s="60" t="s">
        <v>23</v>
      </c>
      <c r="D16" s="62">
        <v>399699</v>
      </c>
      <c r="E16" s="62">
        <v>1786095727</v>
      </c>
      <c r="F16" s="61">
        <v>76.3</v>
      </c>
      <c r="G16" s="63">
        <v>4468.5990000000002</v>
      </c>
      <c r="H16" s="7">
        <f t="shared" si="0"/>
        <v>31.299999999999997</v>
      </c>
      <c r="I16" s="7" t="s">
        <v>566</v>
      </c>
      <c r="J16" s="7">
        <v>30</v>
      </c>
      <c r="K16" s="7">
        <v>5</v>
      </c>
      <c r="L16" s="7">
        <f t="shared" si="1"/>
        <v>10</v>
      </c>
      <c r="M16" s="7">
        <f t="shared" si="2"/>
        <v>31.299999999999997</v>
      </c>
      <c r="N16" s="45">
        <f t="shared" si="3"/>
        <v>5358287.1809999999</v>
      </c>
      <c r="O16" s="45">
        <f t="shared" si="4"/>
        <v>893047.86349999998</v>
      </c>
      <c r="P16" s="45">
        <f t="shared" si="5"/>
        <v>1786095.727</v>
      </c>
      <c r="Q16" s="45">
        <f t="shared" si="6"/>
        <v>5590479.6255099997</v>
      </c>
      <c r="R16" s="45">
        <f t="shared" si="7"/>
        <v>13627910.397009999</v>
      </c>
      <c r="S16" s="45">
        <f t="shared" si="8"/>
        <v>13627910.397009999</v>
      </c>
    </row>
    <row r="17" spans="1:19" ht="13" x14ac:dyDescent="0.15">
      <c r="A17" s="60" t="s">
        <v>24</v>
      </c>
      <c r="B17" s="61">
        <v>45.6</v>
      </c>
      <c r="C17" s="60" t="s">
        <v>24</v>
      </c>
      <c r="D17" s="62">
        <v>322030</v>
      </c>
      <c r="E17" s="62">
        <v>554563811</v>
      </c>
      <c r="F17" s="61">
        <v>62.2</v>
      </c>
      <c r="G17" s="63">
        <v>1722.088</v>
      </c>
      <c r="H17" s="7">
        <f t="shared" si="0"/>
        <v>16.600000000000001</v>
      </c>
      <c r="I17" s="7" t="s">
        <v>566</v>
      </c>
      <c r="J17" s="7">
        <v>30</v>
      </c>
      <c r="K17" s="7">
        <v>5</v>
      </c>
      <c r="L17" s="7">
        <f t="shared" si="1"/>
        <v>10.600000000000001</v>
      </c>
      <c r="M17" s="7">
        <f t="shared" si="2"/>
        <v>16.600000000000001</v>
      </c>
      <c r="N17" s="45">
        <f t="shared" si="3"/>
        <v>1663691.433</v>
      </c>
      <c r="O17" s="45">
        <f t="shared" si="4"/>
        <v>277281.90549999999</v>
      </c>
      <c r="P17" s="45">
        <f t="shared" si="5"/>
        <v>587837.63965999999</v>
      </c>
      <c r="Q17" s="45">
        <f t="shared" si="6"/>
        <v>920575.92626000009</v>
      </c>
      <c r="R17" s="45">
        <f t="shared" si="7"/>
        <v>3449386.90442</v>
      </c>
      <c r="S17" s="45">
        <f t="shared" si="8"/>
        <v>3449386.9044200005</v>
      </c>
    </row>
    <row r="18" spans="1:19" ht="13" x14ac:dyDescent="0.15">
      <c r="A18" s="60" t="s">
        <v>25</v>
      </c>
      <c r="B18" s="61">
        <v>43.2</v>
      </c>
      <c r="C18" s="60" t="s">
        <v>25</v>
      </c>
      <c r="D18" s="62">
        <v>539234</v>
      </c>
      <c r="E18" s="62">
        <v>729079509</v>
      </c>
      <c r="F18" s="61">
        <v>99.1</v>
      </c>
      <c r="G18" s="63">
        <v>1352.066</v>
      </c>
      <c r="H18" s="7">
        <f t="shared" si="0"/>
        <v>55.899999999999991</v>
      </c>
      <c r="I18" s="7" t="s">
        <v>566</v>
      </c>
      <c r="J18" s="7">
        <v>30</v>
      </c>
      <c r="K18" s="7">
        <v>5</v>
      </c>
      <c r="L18" s="7">
        <f t="shared" si="1"/>
        <v>8.2000000000000028</v>
      </c>
      <c r="M18" s="7">
        <f t="shared" si="2"/>
        <v>55.899999999999991</v>
      </c>
      <c r="N18" s="45">
        <f t="shared" si="3"/>
        <v>2187238.5269999998</v>
      </c>
      <c r="O18" s="45">
        <f t="shared" si="4"/>
        <v>364539.75449999998</v>
      </c>
      <c r="P18" s="45">
        <f t="shared" si="5"/>
        <v>597845.19738000026</v>
      </c>
      <c r="Q18" s="45">
        <f t="shared" si="6"/>
        <v>4075554.4553099992</v>
      </c>
      <c r="R18" s="45">
        <f t="shared" si="7"/>
        <v>7225177.9341899995</v>
      </c>
      <c r="S18" s="45">
        <f t="shared" si="8"/>
        <v>7225177.9341899995</v>
      </c>
    </row>
    <row r="19" spans="1:19" ht="13" x14ac:dyDescent="0.15">
      <c r="A19" s="60" t="s">
        <v>26</v>
      </c>
      <c r="B19" s="61">
        <v>46.1</v>
      </c>
      <c r="C19" s="60" t="s">
        <v>26</v>
      </c>
      <c r="D19" s="62">
        <v>228666</v>
      </c>
      <c r="E19" s="62">
        <v>519504908</v>
      </c>
      <c r="F19" s="61">
        <v>81.599999999999994</v>
      </c>
      <c r="G19" s="63">
        <v>2271.893</v>
      </c>
      <c r="H19" s="7">
        <f t="shared" si="0"/>
        <v>35.499999999999993</v>
      </c>
      <c r="I19" s="7" t="s">
        <v>566</v>
      </c>
      <c r="J19" s="7">
        <v>30</v>
      </c>
      <c r="K19" s="7">
        <v>5</v>
      </c>
      <c r="L19" s="7">
        <f t="shared" si="1"/>
        <v>11.100000000000001</v>
      </c>
      <c r="M19" s="7">
        <f t="shared" si="2"/>
        <v>35.499999999999993</v>
      </c>
      <c r="N19" s="45">
        <f t="shared" si="3"/>
        <v>1558514.7239999999</v>
      </c>
      <c r="O19" s="45">
        <f t="shared" si="4"/>
        <v>259752.454</v>
      </c>
      <c r="P19" s="45">
        <f t="shared" si="5"/>
        <v>576650.44788000011</v>
      </c>
      <c r="Q19" s="45">
        <f t="shared" si="6"/>
        <v>1844242.4233999995</v>
      </c>
      <c r="R19" s="45">
        <f t="shared" si="7"/>
        <v>4239160.0492799999</v>
      </c>
      <c r="S19" s="45">
        <f t="shared" si="8"/>
        <v>4239160.0492799999</v>
      </c>
    </row>
    <row r="20" spans="1:19" ht="13" x14ac:dyDescent="0.15">
      <c r="A20" s="60" t="s">
        <v>27</v>
      </c>
      <c r="B20" s="61">
        <v>44.3</v>
      </c>
      <c r="C20" s="60" t="s">
        <v>27</v>
      </c>
      <c r="D20" s="62">
        <v>783094</v>
      </c>
      <c r="E20" s="62">
        <v>430970883</v>
      </c>
      <c r="F20" s="61">
        <v>97.2</v>
      </c>
      <c r="G20" s="61">
        <v>550.34400000000005</v>
      </c>
      <c r="H20" s="7">
        <f t="shared" si="0"/>
        <v>52.900000000000006</v>
      </c>
      <c r="I20" s="7" t="s">
        <v>566</v>
      </c>
      <c r="J20" s="7">
        <v>30</v>
      </c>
      <c r="K20" s="7">
        <v>5</v>
      </c>
      <c r="L20" s="7">
        <f t="shared" si="1"/>
        <v>9.2999999999999972</v>
      </c>
      <c r="M20" s="7">
        <f t="shared" si="2"/>
        <v>52.900000000000006</v>
      </c>
      <c r="N20" s="45">
        <f t="shared" si="3"/>
        <v>1292912.649</v>
      </c>
      <c r="O20" s="45">
        <f t="shared" si="4"/>
        <v>215485.44149999999</v>
      </c>
      <c r="P20" s="45">
        <f t="shared" si="5"/>
        <v>400802.92118999985</v>
      </c>
      <c r="Q20" s="45">
        <f t="shared" si="6"/>
        <v>2279835.97107</v>
      </c>
      <c r="R20" s="45">
        <f t="shared" si="7"/>
        <v>4189036.98276</v>
      </c>
      <c r="S20" s="45">
        <f t="shared" si="8"/>
        <v>4189036.98276</v>
      </c>
    </row>
    <row r="21" spans="1:19" ht="13" x14ac:dyDescent="0.15">
      <c r="A21" s="60" t="s">
        <v>28</v>
      </c>
      <c r="B21" s="61">
        <v>45.7</v>
      </c>
      <c r="C21" s="60" t="s">
        <v>28</v>
      </c>
      <c r="D21" s="62">
        <v>254510</v>
      </c>
      <c r="E21" s="62">
        <v>252219811</v>
      </c>
      <c r="F21" s="61">
        <v>111.6</v>
      </c>
      <c r="G21" s="61">
        <v>991</v>
      </c>
      <c r="H21" s="7">
        <f t="shared" si="0"/>
        <v>65.899999999999991</v>
      </c>
      <c r="I21" s="7" t="s">
        <v>566</v>
      </c>
      <c r="J21" s="7">
        <v>30</v>
      </c>
      <c r="K21" s="7">
        <v>5</v>
      </c>
      <c r="L21" s="7">
        <f t="shared" si="1"/>
        <v>10.700000000000003</v>
      </c>
      <c r="M21" s="7">
        <f t="shared" si="2"/>
        <v>65.899999999999991</v>
      </c>
      <c r="N21" s="45">
        <f t="shared" si="3"/>
        <v>756659.43299999996</v>
      </c>
      <c r="O21" s="45">
        <f t="shared" si="4"/>
        <v>126109.90549999999</v>
      </c>
      <c r="P21" s="45">
        <f t="shared" si="5"/>
        <v>269875.19777000009</v>
      </c>
      <c r="Q21" s="45">
        <f t="shared" si="6"/>
        <v>1662128.5544899998</v>
      </c>
      <c r="R21" s="45">
        <f t="shared" si="7"/>
        <v>2814773.0907600001</v>
      </c>
      <c r="S21" s="45">
        <f t="shared" si="8"/>
        <v>2814773.0907600001</v>
      </c>
    </row>
    <row r="22" spans="1:19" ht="13" x14ac:dyDescent="0.15">
      <c r="A22" s="60" t="s">
        <v>29</v>
      </c>
      <c r="B22" s="61">
        <v>45.2</v>
      </c>
      <c r="C22" s="60" t="s">
        <v>29</v>
      </c>
      <c r="D22" s="62">
        <v>809794</v>
      </c>
      <c r="E22" s="62">
        <v>15157711449</v>
      </c>
      <c r="F22" s="61">
        <v>80.099999999999994</v>
      </c>
      <c r="G22" s="63">
        <v>18717.984</v>
      </c>
      <c r="H22" s="7">
        <f t="shared" si="0"/>
        <v>34.899999999999991</v>
      </c>
      <c r="I22" s="7" t="s">
        <v>566</v>
      </c>
      <c r="J22" s="7">
        <v>30</v>
      </c>
      <c r="K22" s="7">
        <v>5</v>
      </c>
      <c r="L22" s="7">
        <f t="shared" si="1"/>
        <v>10.200000000000003</v>
      </c>
      <c r="M22" s="7">
        <f t="shared" si="2"/>
        <v>34.899999999999991</v>
      </c>
      <c r="N22" s="45">
        <f t="shared" si="3"/>
        <v>45473134.347000003</v>
      </c>
      <c r="O22" s="45">
        <f t="shared" si="4"/>
        <v>7578855.7244999995</v>
      </c>
      <c r="P22" s="45">
        <f t="shared" si="5"/>
        <v>15460865.677980006</v>
      </c>
      <c r="Q22" s="45">
        <f t="shared" si="6"/>
        <v>52900412.957009986</v>
      </c>
      <c r="R22" s="45">
        <f t="shared" si="7"/>
        <v>121413268.70649</v>
      </c>
      <c r="S22" s="45">
        <f t="shared" si="8"/>
        <v>121413268.70649</v>
      </c>
    </row>
    <row r="23" spans="1:19" ht="13" x14ac:dyDescent="0.15">
      <c r="A23" s="60" t="s">
        <v>30</v>
      </c>
      <c r="B23" s="61">
        <v>45.1</v>
      </c>
      <c r="C23" s="60" t="s">
        <v>30</v>
      </c>
      <c r="D23" s="62">
        <v>550762</v>
      </c>
      <c r="E23" s="62">
        <v>1323372228</v>
      </c>
      <c r="F23" s="61">
        <v>68.3</v>
      </c>
      <c r="G23" s="63">
        <v>2402.8009999999999</v>
      </c>
      <c r="H23" s="7">
        <f t="shared" si="0"/>
        <v>23.199999999999996</v>
      </c>
      <c r="I23" s="7" t="s">
        <v>566</v>
      </c>
      <c r="J23" s="7">
        <v>30</v>
      </c>
      <c r="K23" s="7">
        <v>5</v>
      </c>
      <c r="L23" s="7">
        <f t="shared" si="1"/>
        <v>10.100000000000001</v>
      </c>
      <c r="M23" s="7">
        <f t="shared" si="2"/>
        <v>23.199999999999996</v>
      </c>
      <c r="N23" s="45">
        <f t="shared" si="3"/>
        <v>3970116.6839999999</v>
      </c>
      <c r="O23" s="45">
        <f t="shared" si="4"/>
        <v>661686.11399999994</v>
      </c>
      <c r="P23" s="45">
        <f t="shared" si="5"/>
        <v>1336605.9502800002</v>
      </c>
      <c r="Q23" s="45">
        <f t="shared" si="6"/>
        <v>3070223.5689599994</v>
      </c>
      <c r="R23" s="45">
        <f t="shared" si="7"/>
        <v>9038632.3172399998</v>
      </c>
      <c r="S23" s="45">
        <f t="shared" si="8"/>
        <v>9038632.3172399998</v>
      </c>
    </row>
    <row r="24" spans="1:19" ht="13" x14ac:dyDescent="0.15">
      <c r="A24" s="60" t="s">
        <v>31</v>
      </c>
      <c r="B24" s="61">
        <v>44.9</v>
      </c>
      <c r="C24" s="60" t="s">
        <v>31</v>
      </c>
      <c r="D24" s="62">
        <v>442834</v>
      </c>
      <c r="E24" s="62">
        <v>1717386715</v>
      </c>
      <c r="F24" s="61">
        <v>93.2</v>
      </c>
      <c r="G24" s="63">
        <v>3878.174</v>
      </c>
      <c r="H24" s="7">
        <f t="shared" si="0"/>
        <v>48.300000000000004</v>
      </c>
      <c r="I24" s="7" t="s">
        <v>566</v>
      </c>
      <c r="J24" s="7">
        <v>30</v>
      </c>
      <c r="K24" s="7">
        <v>5</v>
      </c>
      <c r="L24" s="7">
        <f t="shared" si="1"/>
        <v>9.8999999999999986</v>
      </c>
      <c r="M24" s="7">
        <f t="shared" si="2"/>
        <v>48.300000000000004</v>
      </c>
      <c r="N24" s="45">
        <f t="shared" si="3"/>
        <v>5152160.1449999996</v>
      </c>
      <c r="O24" s="45">
        <f t="shared" si="4"/>
        <v>858693.35750000004</v>
      </c>
      <c r="P24" s="45">
        <f t="shared" si="5"/>
        <v>1700212.8478499998</v>
      </c>
      <c r="Q24" s="45">
        <f t="shared" si="6"/>
        <v>8294977.8334499998</v>
      </c>
      <c r="R24" s="45">
        <f t="shared" si="7"/>
        <v>16006044.183799999</v>
      </c>
      <c r="S24" s="45">
        <f t="shared" si="8"/>
        <v>16006044.183800001</v>
      </c>
    </row>
    <row r="25" spans="1:19" ht="13" x14ac:dyDescent="0.15">
      <c r="A25" s="60" t="s">
        <v>32</v>
      </c>
      <c r="B25" s="61">
        <v>45.8</v>
      </c>
      <c r="C25" s="60" t="s">
        <v>32</v>
      </c>
      <c r="D25" s="62">
        <v>577523</v>
      </c>
      <c r="E25" s="62">
        <v>1624972907</v>
      </c>
      <c r="F25" s="61">
        <v>85.2</v>
      </c>
      <c r="G25" s="63">
        <v>2813.6950000000002</v>
      </c>
      <c r="H25" s="7">
        <f t="shared" si="0"/>
        <v>39.400000000000006</v>
      </c>
      <c r="I25" s="7" t="s">
        <v>566</v>
      </c>
      <c r="J25" s="7">
        <v>30</v>
      </c>
      <c r="K25" s="7">
        <v>5</v>
      </c>
      <c r="L25" s="7">
        <f t="shared" si="1"/>
        <v>10.799999999999997</v>
      </c>
      <c r="M25" s="7">
        <f t="shared" si="2"/>
        <v>39.400000000000006</v>
      </c>
      <c r="N25" s="45">
        <f t="shared" si="3"/>
        <v>4874918.7209999999</v>
      </c>
      <c r="O25" s="45">
        <f t="shared" si="4"/>
        <v>812486.45349999995</v>
      </c>
      <c r="P25" s="45">
        <f t="shared" si="5"/>
        <v>1754970.7395599994</v>
      </c>
      <c r="Q25" s="45">
        <f t="shared" si="6"/>
        <v>6402393.2535800012</v>
      </c>
      <c r="R25" s="45">
        <f t="shared" si="7"/>
        <v>13844769.167640001</v>
      </c>
      <c r="S25" s="45">
        <f t="shared" si="8"/>
        <v>13844769.167639999</v>
      </c>
    </row>
    <row r="26" spans="1:19" ht="13" x14ac:dyDescent="0.15">
      <c r="A26" s="60" t="s">
        <v>33</v>
      </c>
      <c r="B26" s="61">
        <v>45.9</v>
      </c>
      <c r="C26" s="60" t="s">
        <v>33</v>
      </c>
      <c r="D26" s="62">
        <v>524471</v>
      </c>
      <c r="E26" s="62">
        <v>1244163439</v>
      </c>
      <c r="F26" s="61">
        <v>73.3</v>
      </c>
      <c r="G26" s="63">
        <v>2372.2269999999999</v>
      </c>
      <c r="H26" s="7">
        <f t="shared" si="0"/>
        <v>27.4</v>
      </c>
      <c r="I26" s="7" t="s">
        <v>566</v>
      </c>
      <c r="J26" s="7">
        <v>30</v>
      </c>
      <c r="K26" s="7">
        <v>5</v>
      </c>
      <c r="L26" s="7">
        <f t="shared" si="1"/>
        <v>10.899999999999999</v>
      </c>
      <c r="M26" s="7">
        <f t="shared" si="2"/>
        <v>27.4</v>
      </c>
      <c r="N26" s="45">
        <f t="shared" si="3"/>
        <v>3732490.3169999998</v>
      </c>
      <c r="O26" s="45">
        <f t="shared" si="4"/>
        <v>622081.71950000001</v>
      </c>
      <c r="P26" s="45">
        <f t="shared" si="5"/>
        <v>1356138.1485099997</v>
      </c>
      <c r="Q26" s="45">
        <f t="shared" si="6"/>
        <v>3409007.8228599997</v>
      </c>
      <c r="R26" s="45">
        <f t="shared" si="7"/>
        <v>9119718.0078699999</v>
      </c>
      <c r="S26" s="45">
        <f t="shared" si="8"/>
        <v>9119718.0078699999</v>
      </c>
    </row>
    <row r="27" spans="1:19" ht="13" x14ac:dyDescent="0.15">
      <c r="A27" s="60" t="s">
        <v>34</v>
      </c>
      <c r="B27" s="61">
        <v>46</v>
      </c>
      <c r="C27" s="60" t="s">
        <v>34</v>
      </c>
      <c r="D27" s="62">
        <v>468368</v>
      </c>
      <c r="E27" s="62">
        <v>525998401</v>
      </c>
      <c r="F27" s="61">
        <v>46.5</v>
      </c>
      <c r="G27" s="63">
        <v>1123.0450000000001</v>
      </c>
      <c r="H27" s="7">
        <f t="shared" si="0"/>
        <v>0.5</v>
      </c>
      <c r="I27" s="7" t="s">
        <v>566</v>
      </c>
      <c r="J27" s="7">
        <v>30</v>
      </c>
      <c r="K27" s="7">
        <v>5</v>
      </c>
      <c r="L27" s="7">
        <f t="shared" si="1"/>
        <v>11</v>
      </c>
      <c r="M27" s="7">
        <f t="shared" si="2"/>
        <v>0.5</v>
      </c>
      <c r="N27" s="45">
        <f t="shared" si="3"/>
        <v>1577995.203</v>
      </c>
      <c r="O27" s="45">
        <f t="shared" si="4"/>
        <v>262999.20049999998</v>
      </c>
      <c r="P27" s="45">
        <f t="shared" si="5"/>
        <v>578598.24109999998</v>
      </c>
      <c r="Q27" s="45">
        <f t="shared" si="6"/>
        <v>26299.920050000001</v>
      </c>
      <c r="R27" s="45">
        <f t="shared" si="7"/>
        <v>2445892.5646500001</v>
      </c>
      <c r="S27" s="45">
        <f t="shared" si="8"/>
        <v>2445892.5646500001</v>
      </c>
    </row>
    <row r="28" spans="1:19" ht="13" x14ac:dyDescent="0.15">
      <c r="A28" s="60" t="s">
        <v>35</v>
      </c>
      <c r="B28" s="61">
        <v>46.8</v>
      </c>
      <c r="C28" s="60" t="s">
        <v>35</v>
      </c>
      <c r="D28" s="62">
        <v>260560</v>
      </c>
      <c r="E28" s="62">
        <v>419556452</v>
      </c>
      <c r="F28" s="61">
        <v>75.900000000000006</v>
      </c>
      <c r="G28" s="63">
        <v>1610.213</v>
      </c>
      <c r="H28" s="7">
        <f t="shared" si="0"/>
        <v>29.100000000000009</v>
      </c>
      <c r="I28" s="7" t="s">
        <v>566</v>
      </c>
      <c r="J28" s="7">
        <v>30</v>
      </c>
      <c r="K28" s="7">
        <v>5</v>
      </c>
      <c r="L28" s="7">
        <f t="shared" si="1"/>
        <v>11.799999999999997</v>
      </c>
      <c r="M28" s="7">
        <f t="shared" si="2"/>
        <v>29.100000000000009</v>
      </c>
      <c r="N28" s="45">
        <f t="shared" si="3"/>
        <v>1258669.3559999999</v>
      </c>
      <c r="O28" s="45">
        <f t="shared" si="4"/>
        <v>209778.226</v>
      </c>
      <c r="P28" s="45">
        <f t="shared" si="5"/>
        <v>495076.61335999984</v>
      </c>
      <c r="Q28" s="45">
        <f t="shared" si="6"/>
        <v>1220909.2753200002</v>
      </c>
      <c r="R28" s="45">
        <f t="shared" si="7"/>
        <v>3184433.4706800003</v>
      </c>
      <c r="S28" s="45">
        <f t="shared" si="8"/>
        <v>3184433.4706800003</v>
      </c>
    </row>
    <row r="29" spans="1:19" ht="13" x14ac:dyDescent="0.15">
      <c r="A29" s="60" t="s">
        <v>36</v>
      </c>
      <c r="B29" s="61">
        <v>45.7</v>
      </c>
      <c r="C29" s="60" t="s">
        <v>36</v>
      </c>
      <c r="D29" s="62">
        <v>562490</v>
      </c>
      <c r="E29" s="62">
        <v>1278386658</v>
      </c>
      <c r="F29" s="61">
        <v>64.3</v>
      </c>
      <c r="G29" s="63">
        <v>2272.7260000000001</v>
      </c>
      <c r="H29" s="7">
        <f t="shared" si="0"/>
        <v>18.599999999999994</v>
      </c>
      <c r="I29" s="7" t="s">
        <v>566</v>
      </c>
      <c r="J29" s="7">
        <v>30</v>
      </c>
      <c r="K29" s="7">
        <v>5</v>
      </c>
      <c r="L29" s="7">
        <f t="shared" si="1"/>
        <v>10.700000000000003</v>
      </c>
      <c r="M29" s="7">
        <f t="shared" si="2"/>
        <v>18.599999999999994</v>
      </c>
      <c r="N29" s="45">
        <f t="shared" si="3"/>
        <v>3835159.9739999999</v>
      </c>
      <c r="O29" s="45">
        <f t="shared" si="4"/>
        <v>639193.32900000003</v>
      </c>
      <c r="P29" s="45">
        <f t="shared" si="5"/>
        <v>1367873.7240600004</v>
      </c>
      <c r="Q29" s="45">
        <f t="shared" si="6"/>
        <v>2377799.183879999</v>
      </c>
      <c r="R29" s="45">
        <f t="shared" si="7"/>
        <v>8220026.2109399997</v>
      </c>
      <c r="S29" s="45">
        <f t="shared" si="8"/>
        <v>8220026.2109399997</v>
      </c>
    </row>
    <row r="30" spans="1:19" ht="13" x14ac:dyDescent="0.15">
      <c r="A30" s="60" t="s">
        <v>37</v>
      </c>
      <c r="B30" s="61">
        <v>45.1</v>
      </c>
      <c r="C30" s="60" t="s">
        <v>37</v>
      </c>
      <c r="D30" s="62">
        <v>612881</v>
      </c>
      <c r="E30" s="62">
        <v>7100347791</v>
      </c>
      <c r="F30" s="61">
        <v>75.599999999999994</v>
      </c>
      <c r="G30" s="63">
        <v>11585.199000000001</v>
      </c>
      <c r="H30" s="7">
        <f t="shared" si="0"/>
        <v>30.499999999999993</v>
      </c>
      <c r="I30" s="7" t="s">
        <v>566</v>
      </c>
      <c r="J30" s="7">
        <v>30</v>
      </c>
      <c r="K30" s="7">
        <v>5</v>
      </c>
      <c r="L30" s="7">
        <f t="shared" si="1"/>
        <v>10.100000000000001</v>
      </c>
      <c r="M30" s="7">
        <f t="shared" si="2"/>
        <v>30.499999999999993</v>
      </c>
      <c r="N30" s="45">
        <f t="shared" si="3"/>
        <v>21301043.373</v>
      </c>
      <c r="O30" s="45">
        <f t="shared" si="4"/>
        <v>3550173.8955000001</v>
      </c>
      <c r="P30" s="45">
        <f t="shared" si="5"/>
        <v>7171351.268910001</v>
      </c>
      <c r="Q30" s="45">
        <f t="shared" si="6"/>
        <v>21656060.762549993</v>
      </c>
      <c r="R30" s="45">
        <f t="shared" si="7"/>
        <v>53678629.299959995</v>
      </c>
      <c r="S30" s="45">
        <f t="shared" si="8"/>
        <v>53678629.299959995</v>
      </c>
    </row>
    <row r="31" spans="1:19" ht="13" x14ac:dyDescent="0.15">
      <c r="A31" s="60" t="s">
        <v>38</v>
      </c>
      <c r="B31" s="61">
        <v>44.8</v>
      </c>
      <c r="C31" s="60" t="s">
        <v>38</v>
      </c>
      <c r="D31" s="62">
        <v>611398</v>
      </c>
      <c r="E31" s="62">
        <v>273777785</v>
      </c>
      <c r="F31" s="61">
        <v>81</v>
      </c>
      <c r="G31" s="61">
        <v>447.79</v>
      </c>
      <c r="H31" s="7">
        <f t="shared" si="0"/>
        <v>36.200000000000003</v>
      </c>
      <c r="I31" s="7" t="s">
        <v>566</v>
      </c>
      <c r="J31" s="7">
        <v>30</v>
      </c>
      <c r="K31" s="7">
        <v>5</v>
      </c>
      <c r="L31" s="7">
        <f t="shared" si="1"/>
        <v>9.7999999999999972</v>
      </c>
      <c r="M31" s="7">
        <f t="shared" si="2"/>
        <v>36.200000000000003</v>
      </c>
      <c r="N31" s="45">
        <f t="shared" si="3"/>
        <v>821333.35499999998</v>
      </c>
      <c r="O31" s="45">
        <f t="shared" si="4"/>
        <v>136888.89249999999</v>
      </c>
      <c r="P31" s="45">
        <f t="shared" si="5"/>
        <v>268302.22929999989</v>
      </c>
      <c r="Q31" s="45">
        <f t="shared" si="6"/>
        <v>991075.58169999998</v>
      </c>
      <c r="R31" s="45">
        <f t="shared" si="7"/>
        <v>2217600.0584999998</v>
      </c>
      <c r="S31" s="45">
        <f t="shared" si="8"/>
        <v>2217600.0584999998</v>
      </c>
    </row>
    <row r="32" spans="1:19" ht="13" x14ac:dyDescent="0.15">
      <c r="A32" s="60" t="s">
        <v>39</v>
      </c>
      <c r="B32" s="61">
        <v>45.7</v>
      </c>
      <c r="C32" s="60" t="s">
        <v>39</v>
      </c>
      <c r="D32" s="62">
        <v>288503</v>
      </c>
      <c r="E32" s="62">
        <v>575112499</v>
      </c>
      <c r="F32" s="61">
        <v>52.3</v>
      </c>
      <c r="G32" s="63">
        <v>1993.4380000000001</v>
      </c>
      <c r="H32" s="7">
        <f t="shared" si="0"/>
        <v>6.5999999999999943</v>
      </c>
      <c r="I32" s="7" t="s">
        <v>566</v>
      </c>
      <c r="J32" s="7">
        <v>30</v>
      </c>
      <c r="K32" s="7">
        <v>5</v>
      </c>
      <c r="L32" s="7">
        <f t="shared" si="1"/>
        <v>10.700000000000003</v>
      </c>
      <c r="M32" s="7">
        <f t="shared" si="2"/>
        <v>6.5999999999999943</v>
      </c>
      <c r="N32" s="45">
        <f t="shared" si="3"/>
        <v>1725337.497</v>
      </c>
      <c r="O32" s="45">
        <f t="shared" si="4"/>
        <v>287556.24949999998</v>
      </c>
      <c r="P32" s="45">
        <f t="shared" si="5"/>
        <v>615370.37393000023</v>
      </c>
      <c r="Q32" s="45">
        <f t="shared" si="6"/>
        <v>379574.24933999969</v>
      </c>
      <c r="R32" s="45">
        <f t="shared" si="7"/>
        <v>3007838.3697699998</v>
      </c>
      <c r="S32" s="45">
        <f t="shared" si="8"/>
        <v>3007838.3697699998</v>
      </c>
    </row>
    <row r="33" spans="1:19" ht="13" x14ac:dyDescent="0.15">
      <c r="A33" s="60" t="s">
        <v>40</v>
      </c>
      <c r="B33" s="61">
        <v>45.4</v>
      </c>
      <c r="C33" s="60" t="s">
        <v>40</v>
      </c>
      <c r="D33" s="62">
        <v>401696</v>
      </c>
      <c r="E33" s="62">
        <v>687480203</v>
      </c>
      <c r="F33" s="61">
        <v>60.4</v>
      </c>
      <c r="G33" s="63">
        <v>1711.442</v>
      </c>
      <c r="H33" s="7">
        <f t="shared" si="0"/>
        <v>15</v>
      </c>
      <c r="I33" s="7" t="s">
        <v>566</v>
      </c>
      <c r="J33" s="7">
        <v>30</v>
      </c>
      <c r="K33" s="7">
        <v>5</v>
      </c>
      <c r="L33" s="7">
        <f t="shared" si="1"/>
        <v>10.399999999999999</v>
      </c>
      <c r="M33" s="7">
        <f t="shared" si="2"/>
        <v>15</v>
      </c>
      <c r="N33" s="45">
        <f t="shared" si="3"/>
        <v>2062440.6089999999</v>
      </c>
      <c r="O33" s="45">
        <f t="shared" si="4"/>
        <v>343740.10149999999</v>
      </c>
      <c r="P33" s="45">
        <f t="shared" si="5"/>
        <v>714979.41111999983</v>
      </c>
      <c r="Q33" s="45">
        <f t="shared" si="6"/>
        <v>1031220.3045</v>
      </c>
      <c r="R33" s="45">
        <f t="shared" si="7"/>
        <v>4152380.42612</v>
      </c>
      <c r="S33" s="45">
        <f t="shared" si="8"/>
        <v>4152380.4261199995</v>
      </c>
    </row>
    <row r="34" spans="1:19" ht="13" x14ac:dyDescent="0.15">
      <c r="A34" s="60" t="s">
        <v>41</v>
      </c>
      <c r="B34" s="61">
        <v>45.4</v>
      </c>
      <c r="C34" s="60" t="s">
        <v>41</v>
      </c>
      <c r="D34" s="62">
        <v>756371</v>
      </c>
      <c r="E34" s="62">
        <v>1991548457</v>
      </c>
      <c r="F34" s="61">
        <v>53.3</v>
      </c>
      <c r="G34" s="63">
        <v>2633.0320000000002</v>
      </c>
      <c r="H34" s="7">
        <f t="shared" si="0"/>
        <v>7.8999999999999986</v>
      </c>
      <c r="I34" s="7" t="s">
        <v>566</v>
      </c>
      <c r="J34" s="7">
        <v>30</v>
      </c>
      <c r="K34" s="7">
        <v>5</v>
      </c>
      <c r="L34" s="7">
        <f t="shared" si="1"/>
        <v>10.399999999999999</v>
      </c>
      <c r="M34" s="7">
        <f t="shared" si="2"/>
        <v>7.8999999999999986</v>
      </c>
      <c r="N34" s="45">
        <f t="shared" si="3"/>
        <v>5974645.3710000003</v>
      </c>
      <c r="O34" s="45">
        <f t="shared" si="4"/>
        <v>995774.22849999997</v>
      </c>
      <c r="P34" s="45">
        <f t="shared" si="5"/>
        <v>2071210.3952799996</v>
      </c>
      <c r="Q34" s="45">
        <f t="shared" si="6"/>
        <v>1573323.2810299997</v>
      </c>
      <c r="R34" s="45">
        <f t="shared" si="7"/>
        <v>10614953.27581</v>
      </c>
      <c r="S34" s="45">
        <f t="shared" si="8"/>
        <v>10614953.27581</v>
      </c>
    </row>
    <row r="35" spans="1:19" ht="13" x14ac:dyDescent="0.15">
      <c r="A35" s="60" t="s">
        <v>42</v>
      </c>
      <c r="B35" s="61">
        <v>45</v>
      </c>
      <c r="C35" s="60" t="s">
        <v>42</v>
      </c>
      <c r="D35" s="62">
        <v>887932</v>
      </c>
      <c r="E35" s="62">
        <v>4206978375</v>
      </c>
      <c r="F35" s="61">
        <v>68.8</v>
      </c>
      <c r="G35" s="63">
        <v>4737.9530000000004</v>
      </c>
      <c r="H35" s="7">
        <f t="shared" si="0"/>
        <v>23.799999999999997</v>
      </c>
      <c r="I35" s="7" t="s">
        <v>566</v>
      </c>
      <c r="J35" s="7">
        <v>30</v>
      </c>
      <c r="K35" s="7">
        <v>5</v>
      </c>
      <c r="L35" s="7">
        <f t="shared" si="1"/>
        <v>10</v>
      </c>
      <c r="M35" s="7">
        <f t="shared" si="2"/>
        <v>23.799999999999997</v>
      </c>
      <c r="N35" s="45">
        <f t="shared" si="3"/>
        <v>12620935.125</v>
      </c>
      <c r="O35" s="45">
        <f t="shared" si="4"/>
        <v>2103489.1875</v>
      </c>
      <c r="P35" s="45">
        <f t="shared" si="5"/>
        <v>4206978.375</v>
      </c>
      <c r="Q35" s="45">
        <f t="shared" si="6"/>
        <v>10012608.532499999</v>
      </c>
      <c r="R35" s="45">
        <f t="shared" si="7"/>
        <v>28944011.219999999</v>
      </c>
      <c r="S35" s="45">
        <f t="shared" si="8"/>
        <v>28944011.219999999</v>
      </c>
    </row>
    <row r="36" spans="1:19" ht="13" x14ac:dyDescent="0.15">
      <c r="A36" s="60" t="s">
        <v>43</v>
      </c>
      <c r="B36" s="61">
        <v>45.8</v>
      </c>
      <c r="C36" s="60" t="s">
        <v>43</v>
      </c>
      <c r="D36" s="62">
        <v>426760</v>
      </c>
      <c r="E36" s="62">
        <v>456767495</v>
      </c>
      <c r="F36" s="61">
        <v>75.900000000000006</v>
      </c>
      <c r="G36" s="63">
        <v>1070.3140000000001</v>
      </c>
      <c r="H36" s="7">
        <f t="shared" si="0"/>
        <v>30.100000000000009</v>
      </c>
      <c r="I36" s="7" t="s">
        <v>566</v>
      </c>
      <c r="J36" s="7">
        <v>30</v>
      </c>
      <c r="K36" s="7">
        <v>5</v>
      </c>
      <c r="L36" s="7">
        <f t="shared" si="1"/>
        <v>10.799999999999997</v>
      </c>
      <c r="M36" s="7">
        <f t="shared" si="2"/>
        <v>30.100000000000009</v>
      </c>
      <c r="N36" s="45">
        <f t="shared" si="3"/>
        <v>1370302.4850000001</v>
      </c>
      <c r="O36" s="45">
        <f t="shared" si="4"/>
        <v>228383.7475</v>
      </c>
      <c r="P36" s="45">
        <f t="shared" si="5"/>
        <v>493308.89459999988</v>
      </c>
      <c r="Q36" s="45">
        <f t="shared" si="6"/>
        <v>1374870.1599500005</v>
      </c>
      <c r="R36" s="45">
        <f t="shared" si="7"/>
        <v>3466865.2870500004</v>
      </c>
      <c r="S36" s="45">
        <f t="shared" si="8"/>
        <v>3466865.2870499999</v>
      </c>
    </row>
    <row r="37" spans="1:19" ht="13" x14ac:dyDescent="0.15">
      <c r="A37" s="60" t="s">
        <v>44</v>
      </c>
      <c r="B37" s="61">
        <v>45.6</v>
      </c>
      <c r="C37" s="60" t="s">
        <v>44</v>
      </c>
      <c r="D37" s="62">
        <v>500213</v>
      </c>
      <c r="E37" s="62">
        <v>317515251</v>
      </c>
      <c r="F37" s="61">
        <v>65.3</v>
      </c>
      <c r="G37" s="61">
        <v>634.76</v>
      </c>
      <c r="H37" s="7">
        <f t="shared" si="0"/>
        <v>19.699999999999996</v>
      </c>
      <c r="I37" s="7" t="s">
        <v>566</v>
      </c>
      <c r="J37" s="7">
        <v>30</v>
      </c>
      <c r="K37" s="7">
        <v>5</v>
      </c>
      <c r="L37" s="7">
        <f t="shared" si="1"/>
        <v>10.600000000000001</v>
      </c>
      <c r="M37" s="7">
        <f t="shared" si="2"/>
        <v>19.699999999999996</v>
      </c>
      <c r="N37" s="45">
        <f t="shared" si="3"/>
        <v>952545.75300000003</v>
      </c>
      <c r="O37" s="45">
        <f t="shared" si="4"/>
        <v>158757.62549999999</v>
      </c>
      <c r="P37" s="45">
        <f t="shared" si="5"/>
        <v>336566.16606000002</v>
      </c>
      <c r="Q37" s="45">
        <f t="shared" si="6"/>
        <v>625505.04446999985</v>
      </c>
      <c r="R37" s="45">
        <f t="shared" si="7"/>
        <v>2073374.5890299999</v>
      </c>
      <c r="S37" s="45">
        <f t="shared" si="8"/>
        <v>2073374.5890299999</v>
      </c>
    </row>
    <row r="38" spans="1:19" ht="13" x14ac:dyDescent="0.15">
      <c r="A38" s="60" t="s">
        <v>45</v>
      </c>
      <c r="B38" s="61">
        <v>45.4</v>
      </c>
      <c r="C38" s="60" t="s">
        <v>45</v>
      </c>
      <c r="D38" s="62">
        <v>469810</v>
      </c>
      <c r="E38" s="62">
        <v>817407456</v>
      </c>
      <c r="F38" s="61">
        <v>107</v>
      </c>
      <c r="G38" s="63">
        <v>1739.8679999999999</v>
      </c>
      <c r="H38" s="7">
        <f t="shared" si="0"/>
        <v>61.6</v>
      </c>
      <c r="I38" s="7" t="s">
        <v>566</v>
      </c>
      <c r="J38" s="7">
        <v>30</v>
      </c>
      <c r="K38" s="7">
        <v>5</v>
      </c>
      <c r="L38" s="7">
        <f t="shared" si="1"/>
        <v>10.399999999999999</v>
      </c>
      <c r="M38" s="7">
        <f t="shared" si="2"/>
        <v>61.6</v>
      </c>
      <c r="N38" s="45">
        <f t="shared" si="3"/>
        <v>2452222.3679999998</v>
      </c>
      <c r="O38" s="45">
        <f t="shared" si="4"/>
        <v>408703.728</v>
      </c>
      <c r="P38" s="45">
        <f t="shared" si="5"/>
        <v>850103.75423999992</v>
      </c>
      <c r="Q38" s="45">
        <f t="shared" si="6"/>
        <v>5035229.9289600002</v>
      </c>
      <c r="R38" s="45">
        <f t="shared" si="7"/>
        <v>8746259.7791999988</v>
      </c>
      <c r="S38" s="45">
        <f t="shared" si="8"/>
        <v>8746259.7792000007</v>
      </c>
    </row>
    <row r="39" spans="1:19" ht="13" x14ac:dyDescent="0.15">
      <c r="A39" s="60" t="s">
        <v>46</v>
      </c>
      <c r="B39" s="61">
        <v>45.8</v>
      </c>
      <c r="C39" s="60" t="s">
        <v>46</v>
      </c>
      <c r="D39" s="62">
        <v>304707</v>
      </c>
      <c r="E39" s="62">
        <v>1138509008</v>
      </c>
      <c r="F39" s="61">
        <v>63.4</v>
      </c>
      <c r="G39" s="63">
        <v>3736.4059999999999</v>
      </c>
      <c r="H39" s="7">
        <f t="shared" ref="H39:H70" si="9">F39-B39</f>
        <v>17.600000000000001</v>
      </c>
      <c r="I39" s="7" t="s">
        <v>566</v>
      </c>
      <c r="J39" s="7">
        <v>30</v>
      </c>
      <c r="K39" s="7">
        <v>5</v>
      </c>
      <c r="L39" s="7">
        <f t="shared" ref="L39:L70" si="10">B39-J39-K39</f>
        <v>10.799999999999997</v>
      </c>
      <c r="M39" s="7">
        <f t="shared" ref="M39:M70" si="11">F39-B39</f>
        <v>17.600000000000001</v>
      </c>
      <c r="N39" s="45">
        <f t="shared" si="3"/>
        <v>3415527.0240000002</v>
      </c>
      <c r="O39" s="45">
        <f t="shared" si="4"/>
        <v>569254.50399999996</v>
      </c>
      <c r="P39" s="45">
        <f t="shared" si="5"/>
        <v>1229589.7286399999</v>
      </c>
      <c r="Q39" s="45">
        <f t="shared" si="6"/>
        <v>2003775.8540800002</v>
      </c>
      <c r="R39" s="45">
        <f t="shared" si="7"/>
        <v>7218147.1107200002</v>
      </c>
      <c r="S39" s="45">
        <f t="shared" si="8"/>
        <v>7218147.1107199993</v>
      </c>
    </row>
    <row r="40" spans="1:19" ht="13" x14ac:dyDescent="0.15">
      <c r="A40" s="60" t="s">
        <v>47</v>
      </c>
      <c r="B40" s="61">
        <v>45.9</v>
      </c>
      <c r="C40" s="60" t="s">
        <v>47</v>
      </c>
      <c r="D40" s="62">
        <v>333980</v>
      </c>
      <c r="E40" s="62">
        <v>693573941</v>
      </c>
      <c r="F40" s="61">
        <v>64.7</v>
      </c>
      <c r="G40" s="63">
        <v>2076.694</v>
      </c>
      <c r="H40" s="7">
        <f t="shared" si="9"/>
        <v>18.800000000000004</v>
      </c>
      <c r="I40" s="7" t="s">
        <v>566</v>
      </c>
      <c r="J40" s="7">
        <v>30</v>
      </c>
      <c r="K40" s="7">
        <v>5</v>
      </c>
      <c r="L40" s="7">
        <f t="shared" si="10"/>
        <v>10.899999999999999</v>
      </c>
      <c r="M40" s="7">
        <f t="shared" si="11"/>
        <v>18.800000000000004</v>
      </c>
      <c r="N40" s="45">
        <f t="shared" si="3"/>
        <v>2080721.8230000001</v>
      </c>
      <c r="O40" s="45">
        <f t="shared" si="4"/>
        <v>346786.9705</v>
      </c>
      <c r="P40" s="45">
        <f t="shared" si="5"/>
        <v>755995.59568999987</v>
      </c>
      <c r="Q40" s="45">
        <f t="shared" si="6"/>
        <v>1303919.0090800002</v>
      </c>
      <c r="R40" s="45">
        <f t="shared" si="7"/>
        <v>4487423.3982699998</v>
      </c>
      <c r="S40" s="45">
        <f t="shared" si="8"/>
        <v>4487423.3982700007</v>
      </c>
    </row>
    <row r="41" spans="1:19" ht="13" x14ac:dyDescent="0.15">
      <c r="A41" s="60" t="s">
        <v>48</v>
      </c>
      <c r="B41" s="61">
        <v>46.1</v>
      </c>
      <c r="C41" s="60" t="s">
        <v>48</v>
      </c>
      <c r="D41" s="62">
        <v>656375</v>
      </c>
      <c r="E41" s="62">
        <v>378333060</v>
      </c>
      <c r="F41" s="61">
        <v>78.900000000000006</v>
      </c>
      <c r="G41" s="61">
        <v>576.39800000000002</v>
      </c>
      <c r="H41" s="7">
        <f t="shared" si="9"/>
        <v>32.800000000000004</v>
      </c>
      <c r="I41" s="7" t="s">
        <v>566</v>
      </c>
      <c r="J41" s="7">
        <v>30</v>
      </c>
      <c r="K41" s="7">
        <v>5</v>
      </c>
      <c r="L41" s="7">
        <f t="shared" si="10"/>
        <v>11.100000000000001</v>
      </c>
      <c r="M41" s="7">
        <f t="shared" si="11"/>
        <v>32.800000000000004</v>
      </c>
      <c r="N41" s="45">
        <f t="shared" si="3"/>
        <v>1134999.18</v>
      </c>
      <c r="O41" s="45">
        <f t="shared" si="4"/>
        <v>189166.53</v>
      </c>
      <c r="P41" s="45">
        <f t="shared" si="5"/>
        <v>419949.69660000002</v>
      </c>
      <c r="Q41" s="45">
        <f t="shared" si="6"/>
        <v>1240932.4368000003</v>
      </c>
      <c r="R41" s="45">
        <f t="shared" si="7"/>
        <v>2985047.8434000001</v>
      </c>
      <c r="S41" s="45">
        <f t="shared" si="8"/>
        <v>2985047.8434000006</v>
      </c>
    </row>
    <row r="42" spans="1:19" ht="13" x14ac:dyDescent="0.15">
      <c r="A42" s="60" t="s">
        <v>49</v>
      </c>
      <c r="B42" s="61">
        <v>45.9</v>
      </c>
      <c r="C42" s="60" t="s">
        <v>49</v>
      </c>
      <c r="D42" s="62">
        <v>551901</v>
      </c>
      <c r="E42" s="62">
        <v>4180638464</v>
      </c>
      <c r="F42" s="61">
        <v>53.8</v>
      </c>
      <c r="G42" s="63">
        <v>7574.982</v>
      </c>
      <c r="H42" s="7">
        <f t="shared" si="9"/>
        <v>7.8999999999999986</v>
      </c>
      <c r="I42" s="7" t="s">
        <v>566</v>
      </c>
      <c r="J42" s="7">
        <v>30</v>
      </c>
      <c r="K42" s="7">
        <v>5</v>
      </c>
      <c r="L42" s="7">
        <f t="shared" si="10"/>
        <v>10.899999999999999</v>
      </c>
      <c r="M42" s="7">
        <f t="shared" si="11"/>
        <v>7.8999999999999986</v>
      </c>
      <c r="N42" s="45">
        <f t="shared" si="3"/>
        <v>12541915.392000001</v>
      </c>
      <c r="O42" s="45">
        <f t="shared" si="4"/>
        <v>2090319.2320000001</v>
      </c>
      <c r="P42" s="45">
        <f t="shared" si="5"/>
        <v>4556895.9257599991</v>
      </c>
      <c r="Q42" s="45">
        <f t="shared" si="6"/>
        <v>3302704.3865599995</v>
      </c>
      <c r="R42" s="45">
        <f t="shared" si="7"/>
        <v>22491834.936319999</v>
      </c>
      <c r="S42" s="45">
        <f t="shared" si="8"/>
        <v>22491834.936319999</v>
      </c>
    </row>
    <row r="43" spans="1:19" ht="13" x14ac:dyDescent="0.15">
      <c r="A43" s="60" t="s">
        <v>50</v>
      </c>
      <c r="B43" s="61">
        <v>45.4</v>
      </c>
      <c r="C43" s="60" t="s">
        <v>50</v>
      </c>
      <c r="D43" s="62">
        <v>663546</v>
      </c>
      <c r="E43" s="62">
        <v>3137167899</v>
      </c>
      <c r="F43" s="61">
        <v>70.2</v>
      </c>
      <c r="G43" s="63">
        <v>4727.88</v>
      </c>
      <c r="H43" s="7">
        <f t="shared" si="9"/>
        <v>24.800000000000004</v>
      </c>
      <c r="I43" s="7" t="s">
        <v>566</v>
      </c>
      <c r="J43" s="7">
        <v>30</v>
      </c>
      <c r="K43" s="7">
        <v>5</v>
      </c>
      <c r="L43" s="7">
        <f t="shared" si="10"/>
        <v>10.399999999999999</v>
      </c>
      <c r="M43" s="7">
        <f t="shared" si="11"/>
        <v>24.800000000000004</v>
      </c>
      <c r="N43" s="45">
        <f t="shared" si="3"/>
        <v>9411503.6970000006</v>
      </c>
      <c r="O43" s="45">
        <f t="shared" si="4"/>
        <v>1568583.9495000001</v>
      </c>
      <c r="P43" s="45">
        <f t="shared" si="5"/>
        <v>3262654.6149599995</v>
      </c>
      <c r="Q43" s="45">
        <f t="shared" si="6"/>
        <v>7780176.3895200016</v>
      </c>
      <c r="R43" s="45">
        <f t="shared" si="7"/>
        <v>22022918.650980003</v>
      </c>
      <c r="S43" s="45">
        <f t="shared" si="8"/>
        <v>22022918.650980003</v>
      </c>
    </row>
    <row r="44" spans="1:19" ht="13" x14ac:dyDescent="0.15">
      <c r="A44" s="60" t="s">
        <v>51</v>
      </c>
      <c r="B44" s="61">
        <v>46.2</v>
      </c>
      <c r="C44" s="60" t="s">
        <v>51</v>
      </c>
      <c r="D44" s="62">
        <v>203096</v>
      </c>
      <c r="E44" s="62">
        <v>547283454</v>
      </c>
      <c r="F44" s="61">
        <v>80.900000000000006</v>
      </c>
      <c r="G44" s="63">
        <v>2694.701</v>
      </c>
      <c r="H44" s="7">
        <f t="shared" si="9"/>
        <v>34.700000000000003</v>
      </c>
      <c r="I44" s="7" t="s">
        <v>566</v>
      </c>
      <c r="J44" s="7">
        <v>30</v>
      </c>
      <c r="K44" s="7">
        <v>5</v>
      </c>
      <c r="L44" s="7">
        <f t="shared" si="10"/>
        <v>11.200000000000003</v>
      </c>
      <c r="M44" s="7">
        <f t="shared" si="11"/>
        <v>34.700000000000003</v>
      </c>
      <c r="N44" s="45">
        <f t="shared" si="3"/>
        <v>1641850.362</v>
      </c>
      <c r="O44" s="45">
        <f t="shared" si="4"/>
        <v>273641.72700000001</v>
      </c>
      <c r="P44" s="45">
        <f t="shared" si="5"/>
        <v>612957.46848000016</v>
      </c>
      <c r="Q44" s="45">
        <f t="shared" si="6"/>
        <v>1899073.5853800003</v>
      </c>
      <c r="R44" s="45">
        <f t="shared" si="7"/>
        <v>4427523.14286</v>
      </c>
      <c r="S44" s="45">
        <f t="shared" si="8"/>
        <v>4427523.142860001</v>
      </c>
    </row>
    <row r="45" spans="1:19" ht="13" x14ac:dyDescent="0.15">
      <c r="A45" s="60" t="s">
        <v>52</v>
      </c>
      <c r="B45" s="61">
        <v>45.7</v>
      </c>
      <c r="C45" s="60" t="s">
        <v>52</v>
      </c>
      <c r="D45" s="62">
        <v>337633</v>
      </c>
      <c r="E45" s="62">
        <v>512995537</v>
      </c>
      <c r="F45" s="61">
        <v>59.3</v>
      </c>
      <c r="G45" s="63">
        <v>1519.386</v>
      </c>
      <c r="H45" s="7">
        <f t="shared" si="9"/>
        <v>13.599999999999994</v>
      </c>
      <c r="I45" s="7" t="s">
        <v>566</v>
      </c>
      <c r="J45" s="7">
        <v>30</v>
      </c>
      <c r="K45" s="7">
        <v>5</v>
      </c>
      <c r="L45" s="7">
        <f t="shared" si="10"/>
        <v>10.700000000000003</v>
      </c>
      <c r="M45" s="7">
        <f t="shared" si="11"/>
        <v>13.599999999999994</v>
      </c>
      <c r="N45" s="45">
        <f t="shared" si="3"/>
        <v>1538986.611</v>
      </c>
      <c r="O45" s="45">
        <f t="shared" si="4"/>
        <v>256497.76850000001</v>
      </c>
      <c r="P45" s="45">
        <f t="shared" si="5"/>
        <v>548905.22459000011</v>
      </c>
      <c r="Q45" s="45">
        <f t="shared" si="6"/>
        <v>697673.93031999969</v>
      </c>
      <c r="R45" s="45">
        <f t="shared" si="7"/>
        <v>3042063.5344099998</v>
      </c>
      <c r="S45" s="45">
        <f t="shared" si="8"/>
        <v>3042063.5344099998</v>
      </c>
    </row>
    <row r="46" spans="1:19" ht="13" x14ac:dyDescent="0.15">
      <c r="A46" s="60" t="s">
        <v>53</v>
      </c>
      <c r="B46" s="61">
        <v>44.9</v>
      </c>
      <c r="C46" s="60" t="s">
        <v>53</v>
      </c>
      <c r="D46" s="62">
        <v>128624</v>
      </c>
      <c r="E46" s="62">
        <v>42533313</v>
      </c>
      <c r="F46" s="61">
        <v>82.9</v>
      </c>
      <c r="G46" s="61">
        <v>330.68</v>
      </c>
      <c r="H46" s="7">
        <f t="shared" si="9"/>
        <v>38.000000000000007</v>
      </c>
      <c r="I46" s="7" t="s">
        <v>566</v>
      </c>
      <c r="J46" s="7">
        <v>30</v>
      </c>
      <c r="K46" s="7">
        <v>5</v>
      </c>
      <c r="L46" s="7">
        <f t="shared" si="10"/>
        <v>9.8999999999999986</v>
      </c>
      <c r="M46" s="7">
        <f t="shared" si="11"/>
        <v>38.000000000000007</v>
      </c>
      <c r="N46" s="45">
        <f t="shared" si="3"/>
        <v>127599.939</v>
      </c>
      <c r="O46" s="45">
        <f t="shared" si="4"/>
        <v>21266.656500000001</v>
      </c>
      <c r="P46" s="45">
        <f t="shared" si="5"/>
        <v>42107.979869999996</v>
      </c>
      <c r="Q46" s="45">
        <f t="shared" si="6"/>
        <v>161626.58940000003</v>
      </c>
      <c r="R46" s="45">
        <f t="shared" si="7"/>
        <v>352601.16477000003</v>
      </c>
      <c r="S46" s="45">
        <f t="shared" si="8"/>
        <v>352601.16477000003</v>
      </c>
    </row>
    <row r="47" spans="1:19" ht="13" x14ac:dyDescent="0.15">
      <c r="A47" s="60" t="s">
        <v>54</v>
      </c>
      <c r="B47" s="61">
        <v>44.6</v>
      </c>
      <c r="C47" s="60" t="s">
        <v>54</v>
      </c>
      <c r="D47" s="62">
        <v>212509</v>
      </c>
      <c r="E47" s="62">
        <v>573723250</v>
      </c>
      <c r="F47" s="61">
        <v>78.2</v>
      </c>
      <c r="G47" s="63">
        <v>2699.7579999999998</v>
      </c>
      <c r="H47" s="7">
        <f t="shared" si="9"/>
        <v>33.6</v>
      </c>
      <c r="I47" s="7" t="s">
        <v>566</v>
      </c>
      <c r="J47" s="7">
        <v>30</v>
      </c>
      <c r="K47" s="7">
        <v>5</v>
      </c>
      <c r="L47" s="7">
        <f t="shared" si="10"/>
        <v>9.6000000000000014</v>
      </c>
      <c r="M47" s="7">
        <f t="shared" si="11"/>
        <v>33.6</v>
      </c>
      <c r="N47" s="45">
        <f t="shared" si="3"/>
        <v>1721169.75</v>
      </c>
      <c r="O47" s="45">
        <f t="shared" si="4"/>
        <v>286861.625</v>
      </c>
      <c r="P47" s="45">
        <f t="shared" si="5"/>
        <v>550774.32000000007</v>
      </c>
      <c r="Q47" s="45">
        <f t="shared" si="6"/>
        <v>1927710.12</v>
      </c>
      <c r="R47" s="45">
        <f t="shared" si="7"/>
        <v>4486515.8150000004</v>
      </c>
      <c r="S47" s="45">
        <f t="shared" si="8"/>
        <v>4486515.8150000004</v>
      </c>
    </row>
    <row r="48" spans="1:19" ht="13" x14ac:dyDescent="0.15">
      <c r="A48" s="60" t="s">
        <v>55</v>
      </c>
      <c r="B48" s="61">
        <v>45.9</v>
      </c>
      <c r="C48" s="60" t="s">
        <v>55</v>
      </c>
      <c r="D48" s="62">
        <v>536564</v>
      </c>
      <c r="E48" s="62">
        <v>1747506020</v>
      </c>
      <c r="F48" s="61">
        <v>104.1</v>
      </c>
      <c r="G48" s="63">
        <v>3256.8449999999998</v>
      </c>
      <c r="H48" s="7">
        <f t="shared" si="9"/>
        <v>58.199999999999996</v>
      </c>
      <c r="I48" s="7" t="s">
        <v>566</v>
      </c>
      <c r="J48" s="7">
        <v>30</v>
      </c>
      <c r="K48" s="7">
        <v>5</v>
      </c>
      <c r="L48" s="7">
        <f t="shared" si="10"/>
        <v>10.899999999999999</v>
      </c>
      <c r="M48" s="7">
        <f t="shared" si="11"/>
        <v>58.199999999999996</v>
      </c>
      <c r="N48" s="45">
        <f t="shared" si="3"/>
        <v>5242518.0599999996</v>
      </c>
      <c r="O48" s="45">
        <f t="shared" si="4"/>
        <v>873753.01</v>
      </c>
      <c r="P48" s="45">
        <f t="shared" si="5"/>
        <v>1904781.5617999996</v>
      </c>
      <c r="Q48" s="45">
        <f t="shared" si="6"/>
        <v>10170485.0364</v>
      </c>
      <c r="R48" s="45">
        <f t="shared" si="7"/>
        <v>18191537.668199997</v>
      </c>
      <c r="S48" s="45">
        <f t="shared" si="8"/>
        <v>18191537.668200001</v>
      </c>
    </row>
    <row r="49" spans="1:19" ht="13" x14ac:dyDescent="0.15">
      <c r="A49" s="60" t="s">
        <v>56</v>
      </c>
      <c r="B49" s="61">
        <v>45.4</v>
      </c>
      <c r="C49" s="60" t="s">
        <v>56</v>
      </c>
      <c r="D49" s="62">
        <v>416987</v>
      </c>
      <c r="E49" s="62">
        <v>509937834</v>
      </c>
      <c r="F49" s="61">
        <v>57.6</v>
      </c>
      <c r="G49" s="63">
        <v>1222.9100000000001</v>
      </c>
      <c r="H49" s="7">
        <f t="shared" si="9"/>
        <v>12.200000000000003</v>
      </c>
      <c r="I49" s="7" t="s">
        <v>566</v>
      </c>
      <c r="J49" s="7">
        <v>30</v>
      </c>
      <c r="K49" s="7">
        <v>5</v>
      </c>
      <c r="L49" s="7">
        <f t="shared" si="10"/>
        <v>10.399999999999999</v>
      </c>
      <c r="M49" s="7">
        <f t="shared" si="11"/>
        <v>12.200000000000003</v>
      </c>
      <c r="N49" s="45">
        <f t="shared" si="3"/>
        <v>1529813.5020000001</v>
      </c>
      <c r="O49" s="45">
        <f t="shared" si="4"/>
        <v>254968.91699999999</v>
      </c>
      <c r="P49" s="45">
        <f t="shared" si="5"/>
        <v>530335.3473599999</v>
      </c>
      <c r="Q49" s="45">
        <f t="shared" si="6"/>
        <v>622124.15748000017</v>
      </c>
      <c r="R49" s="45">
        <f t="shared" si="7"/>
        <v>2937241.9238399998</v>
      </c>
      <c r="S49" s="45">
        <f t="shared" si="8"/>
        <v>2937241.9238400003</v>
      </c>
    </row>
    <row r="50" spans="1:19" ht="13" x14ac:dyDescent="0.15">
      <c r="A50" s="60" t="s">
        <v>57</v>
      </c>
      <c r="B50" s="61">
        <v>45.9</v>
      </c>
      <c r="C50" s="60" t="s">
        <v>57</v>
      </c>
      <c r="D50" s="62">
        <v>492458</v>
      </c>
      <c r="E50" s="62">
        <v>403913906</v>
      </c>
      <c r="F50" s="61">
        <v>56.7</v>
      </c>
      <c r="G50" s="61">
        <v>820.2</v>
      </c>
      <c r="H50" s="7">
        <f t="shared" si="9"/>
        <v>10.800000000000004</v>
      </c>
      <c r="I50" s="7" t="s">
        <v>566</v>
      </c>
      <c r="J50" s="7">
        <v>30</v>
      </c>
      <c r="K50" s="7">
        <v>5</v>
      </c>
      <c r="L50" s="7">
        <f t="shared" si="10"/>
        <v>10.899999999999999</v>
      </c>
      <c r="M50" s="7">
        <f t="shared" si="11"/>
        <v>10.800000000000004</v>
      </c>
      <c r="N50" s="45">
        <f t="shared" si="3"/>
        <v>1211741.7180000001</v>
      </c>
      <c r="O50" s="45">
        <f t="shared" si="4"/>
        <v>201956.95300000001</v>
      </c>
      <c r="P50" s="45">
        <f t="shared" si="5"/>
        <v>440266.15753999999</v>
      </c>
      <c r="Q50" s="45">
        <f t="shared" si="6"/>
        <v>436227.0184800002</v>
      </c>
      <c r="R50" s="45">
        <f t="shared" si="7"/>
        <v>2290191.8470200002</v>
      </c>
      <c r="S50" s="45">
        <f t="shared" si="8"/>
        <v>2290191.8470200002</v>
      </c>
    </row>
    <row r="51" spans="1:19" ht="13" x14ac:dyDescent="0.15">
      <c r="A51" s="60" t="s">
        <v>58</v>
      </c>
      <c r="B51" s="61">
        <v>45.4</v>
      </c>
      <c r="C51" s="60" t="s">
        <v>58</v>
      </c>
      <c r="D51" s="62">
        <v>575893</v>
      </c>
      <c r="E51" s="62">
        <v>959011002</v>
      </c>
      <c r="F51" s="61">
        <v>104.2</v>
      </c>
      <c r="G51" s="63">
        <v>1665.259</v>
      </c>
      <c r="H51" s="7">
        <f t="shared" si="9"/>
        <v>58.800000000000004</v>
      </c>
      <c r="I51" s="7" t="s">
        <v>566</v>
      </c>
      <c r="J51" s="7">
        <v>30</v>
      </c>
      <c r="K51" s="7">
        <v>5</v>
      </c>
      <c r="L51" s="7">
        <f t="shared" si="10"/>
        <v>10.399999999999999</v>
      </c>
      <c r="M51" s="7">
        <f t="shared" si="11"/>
        <v>58.800000000000004</v>
      </c>
      <c r="N51" s="45">
        <f t="shared" si="3"/>
        <v>2877033.0060000001</v>
      </c>
      <c r="O51" s="45">
        <f t="shared" si="4"/>
        <v>479505.50099999999</v>
      </c>
      <c r="P51" s="45">
        <f t="shared" si="5"/>
        <v>997371.44207999995</v>
      </c>
      <c r="Q51" s="45">
        <f t="shared" si="6"/>
        <v>5638984.6917600008</v>
      </c>
      <c r="R51" s="45">
        <f t="shared" si="7"/>
        <v>9992894.6408400014</v>
      </c>
      <c r="S51" s="45">
        <f t="shared" si="8"/>
        <v>9992894.6408400014</v>
      </c>
    </row>
    <row r="52" spans="1:19" ht="13" x14ac:dyDescent="0.15">
      <c r="A52" s="60" t="s">
        <v>59</v>
      </c>
      <c r="B52" s="61">
        <v>45.2</v>
      </c>
      <c r="C52" s="60" t="s">
        <v>59</v>
      </c>
      <c r="D52" s="62">
        <v>602255</v>
      </c>
      <c r="E52" s="62">
        <v>6123330775</v>
      </c>
      <c r="F52" s="61">
        <v>78.099999999999994</v>
      </c>
      <c r="G52" s="63">
        <v>10167.339</v>
      </c>
      <c r="H52" s="7">
        <f t="shared" si="9"/>
        <v>32.899999999999991</v>
      </c>
      <c r="I52" s="7" t="s">
        <v>566</v>
      </c>
      <c r="J52" s="7">
        <v>30</v>
      </c>
      <c r="K52" s="7">
        <v>5</v>
      </c>
      <c r="L52" s="7">
        <f t="shared" si="10"/>
        <v>10.200000000000003</v>
      </c>
      <c r="M52" s="7">
        <f t="shared" si="11"/>
        <v>32.899999999999991</v>
      </c>
      <c r="N52" s="45">
        <f t="shared" si="3"/>
        <v>18369992.324999999</v>
      </c>
      <c r="O52" s="45">
        <f t="shared" si="4"/>
        <v>3061665.3875000002</v>
      </c>
      <c r="P52" s="45">
        <f t="shared" si="5"/>
        <v>6245797.3905000016</v>
      </c>
      <c r="Q52" s="45">
        <f t="shared" si="6"/>
        <v>20145758.249749992</v>
      </c>
      <c r="R52" s="45">
        <f t="shared" si="7"/>
        <v>47823213.352749988</v>
      </c>
      <c r="S52" s="45">
        <f t="shared" si="8"/>
        <v>47823213.352749996</v>
      </c>
    </row>
    <row r="53" spans="1:19" ht="13" x14ac:dyDescent="0.15">
      <c r="A53" s="60" t="s">
        <v>60</v>
      </c>
      <c r="B53" s="61">
        <v>45.3</v>
      </c>
      <c r="C53" s="60" t="s">
        <v>60</v>
      </c>
      <c r="D53" s="62">
        <v>139043</v>
      </c>
      <c r="E53" s="62">
        <v>75374760</v>
      </c>
      <c r="F53" s="61">
        <v>83.5</v>
      </c>
      <c r="G53" s="61">
        <v>542.09699999999998</v>
      </c>
      <c r="H53" s="7">
        <f t="shared" si="9"/>
        <v>38.200000000000003</v>
      </c>
      <c r="I53" s="7" t="s">
        <v>566</v>
      </c>
      <c r="J53" s="7">
        <v>30</v>
      </c>
      <c r="K53" s="7">
        <v>5</v>
      </c>
      <c r="L53" s="7">
        <f t="shared" si="10"/>
        <v>10.299999999999997</v>
      </c>
      <c r="M53" s="7">
        <f t="shared" si="11"/>
        <v>38.200000000000003</v>
      </c>
      <c r="N53" s="45">
        <f t="shared" si="3"/>
        <v>226124.28</v>
      </c>
      <c r="O53" s="45">
        <f t="shared" si="4"/>
        <v>37687.379999999997</v>
      </c>
      <c r="P53" s="45">
        <f t="shared" si="5"/>
        <v>77636.002799999973</v>
      </c>
      <c r="Q53" s="45">
        <f t="shared" si="6"/>
        <v>287931.58319999999</v>
      </c>
      <c r="R53" s="45">
        <f t="shared" si="7"/>
        <v>629379.24599999993</v>
      </c>
      <c r="S53" s="45">
        <f t="shared" si="8"/>
        <v>629379.24600000004</v>
      </c>
    </row>
    <row r="54" spans="1:19" ht="13" x14ac:dyDescent="0.15">
      <c r="A54" s="60" t="s">
        <v>61</v>
      </c>
      <c r="B54" s="61">
        <v>45.1</v>
      </c>
      <c r="C54" s="60" t="s">
        <v>61</v>
      </c>
      <c r="D54" s="62">
        <v>259235</v>
      </c>
      <c r="E54" s="62">
        <v>213234774</v>
      </c>
      <c r="F54" s="61">
        <v>115.4</v>
      </c>
      <c r="G54" s="61">
        <v>822.55399999999997</v>
      </c>
      <c r="H54" s="7">
        <f t="shared" si="9"/>
        <v>70.300000000000011</v>
      </c>
      <c r="I54" s="7" t="s">
        <v>566</v>
      </c>
      <c r="J54" s="7">
        <v>30</v>
      </c>
      <c r="K54" s="7">
        <v>5</v>
      </c>
      <c r="L54" s="7">
        <f t="shared" si="10"/>
        <v>10.100000000000001</v>
      </c>
      <c r="M54" s="7">
        <f t="shared" si="11"/>
        <v>70.300000000000011</v>
      </c>
      <c r="N54" s="45">
        <f t="shared" si="3"/>
        <v>639704.32200000004</v>
      </c>
      <c r="O54" s="45">
        <f t="shared" si="4"/>
        <v>106617.387</v>
      </c>
      <c r="P54" s="45">
        <f t="shared" si="5"/>
        <v>215367.12174</v>
      </c>
      <c r="Q54" s="45">
        <f t="shared" si="6"/>
        <v>1499040.4612200002</v>
      </c>
      <c r="R54" s="45">
        <f t="shared" si="7"/>
        <v>2460729.2919600001</v>
      </c>
      <c r="S54" s="45">
        <f t="shared" si="8"/>
        <v>2460729.2919600001</v>
      </c>
    </row>
    <row r="55" spans="1:19" ht="13" x14ac:dyDescent="0.15">
      <c r="A55" s="60" t="s">
        <v>62</v>
      </c>
      <c r="B55" s="61">
        <v>44.8</v>
      </c>
      <c r="C55" s="60" t="s">
        <v>62</v>
      </c>
      <c r="D55" s="62">
        <v>208968</v>
      </c>
      <c r="E55" s="62">
        <v>89326118</v>
      </c>
      <c r="F55" s="61">
        <v>69.599999999999994</v>
      </c>
      <c r="G55" s="61">
        <v>427.46300000000002</v>
      </c>
      <c r="H55" s="7">
        <f t="shared" si="9"/>
        <v>24.799999999999997</v>
      </c>
      <c r="I55" s="7" t="s">
        <v>566</v>
      </c>
      <c r="J55" s="7">
        <v>30</v>
      </c>
      <c r="K55" s="7">
        <v>5</v>
      </c>
      <c r="L55" s="7">
        <f t="shared" si="10"/>
        <v>9.7999999999999972</v>
      </c>
      <c r="M55" s="7">
        <f t="shared" si="11"/>
        <v>24.799999999999997</v>
      </c>
      <c r="N55" s="45">
        <f t="shared" si="3"/>
        <v>267978.35399999999</v>
      </c>
      <c r="O55" s="45">
        <f t="shared" si="4"/>
        <v>44663.059000000001</v>
      </c>
      <c r="P55" s="45">
        <f t="shared" si="5"/>
        <v>87539.59563999997</v>
      </c>
      <c r="Q55" s="45">
        <f t="shared" si="6"/>
        <v>221528.77263999995</v>
      </c>
      <c r="R55" s="45">
        <f t="shared" si="7"/>
        <v>621709.78127999988</v>
      </c>
      <c r="S55" s="45">
        <f t="shared" si="8"/>
        <v>621709.78127999988</v>
      </c>
    </row>
    <row r="56" spans="1:19" ht="13" x14ac:dyDescent="0.15">
      <c r="A56" s="60" t="s">
        <v>63</v>
      </c>
      <c r="B56" s="61">
        <v>46</v>
      </c>
      <c r="C56" s="60" t="s">
        <v>63</v>
      </c>
      <c r="D56" s="62">
        <v>450671</v>
      </c>
      <c r="E56" s="62">
        <v>733377983</v>
      </c>
      <c r="F56" s="61">
        <v>55</v>
      </c>
      <c r="G56" s="63">
        <v>1627.3009999999999</v>
      </c>
      <c r="H56" s="7">
        <f t="shared" si="9"/>
        <v>9</v>
      </c>
      <c r="I56" s="7" t="s">
        <v>566</v>
      </c>
      <c r="J56" s="7">
        <v>30</v>
      </c>
      <c r="K56" s="7">
        <v>5</v>
      </c>
      <c r="L56" s="7">
        <f t="shared" si="10"/>
        <v>11</v>
      </c>
      <c r="M56" s="7">
        <f t="shared" si="11"/>
        <v>9</v>
      </c>
      <c r="N56" s="45">
        <f t="shared" si="3"/>
        <v>2200133.949</v>
      </c>
      <c r="O56" s="45">
        <f t="shared" si="4"/>
        <v>366688.9915</v>
      </c>
      <c r="P56" s="45">
        <f t="shared" si="5"/>
        <v>806715.78130000003</v>
      </c>
      <c r="Q56" s="45">
        <f t="shared" si="6"/>
        <v>660040.18469999998</v>
      </c>
      <c r="R56" s="45">
        <f t="shared" si="7"/>
        <v>4033578.9065</v>
      </c>
      <c r="S56" s="45">
        <f t="shared" si="8"/>
        <v>4033578.9065</v>
      </c>
    </row>
    <row r="57" spans="1:19" ht="13" x14ac:dyDescent="0.15">
      <c r="A57" s="60" t="s">
        <v>64</v>
      </c>
      <c r="B57" s="61">
        <v>44.8</v>
      </c>
      <c r="C57" s="60" t="s">
        <v>64</v>
      </c>
      <c r="D57" s="62">
        <v>363857</v>
      </c>
      <c r="E57" s="62">
        <v>792407541</v>
      </c>
      <c r="F57" s="61">
        <v>92.6</v>
      </c>
      <c r="G57" s="63">
        <v>2177.8009999999999</v>
      </c>
      <c r="H57" s="7">
        <f t="shared" si="9"/>
        <v>47.8</v>
      </c>
      <c r="I57" s="7" t="s">
        <v>566</v>
      </c>
      <c r="J57" s="7">
        <v>30</v>
      </c>
      <c r="K57" s="7">
        <v>5</v>
      </c>
      <c r="L57" s="7">
        <f t="shared" si="10"/>
        <v>9.7999999999999972</v>
      </c>
      <c r="M57" s="7">
        <f t="shared" si="11"/>
        <v>47.8</v>
      </c>
      <c r="N57" s="45">
        <f t="shared" si="3"/>
        <v>2377222.6230000001</v>
      </c>
      <c r="O57" s="45">
        <f t="shared" si="4"/>
        <v>396203.77049999998</v>
      </c>
      <c r="P57" s="45">
        <f t="shared" si="5"/>
        <v>776559.39017999975</v>
      </c>
      <c r="Q57" s="45">
        <f t="shared" si="6"/>
        <v>3787708.0459799995</v>
      </c>
      <c r="R57" s="45">
        <f t="shared" si="7"/>
        <v>7337693.8296599993</v>
      </c>
      <c r="S57" s="45">
        <f t="shared" si="8"/>
        <v>7337693.8296599993</v>
      </c>
    </row>
    <row r="58" spans="1:19" ht="13" x14ac:dyDescent="0.15">
      <c r="A58" s="60" t="s">
        <v>65</v>
      </c>
      <c r="B58" s="61">
        <v>46.6</v>
      </c>
      <c r="C58" s="60" t="s">
        <v>65</v>
      </c>
      <c r="D58" s="62">
        <v>247555</v>
      </c>
      <c r="E58" s="62">
        <v>225048090</v>
      </c>
      <c r="F58" s="61">
        <v>57.3</v>
      </c>
      <c r="G58" s="61">
        <v>909.08299999999997</v>
      </c>
      <c r="H58" s="7">
        <f t="shared" si="9"/>
        <v>10.699999999999996</v>
      </c>
      <c r="I58" s="7" t="s">
        <v>566</v>
      </c>
      <c r="J58" s="7">
        <v>30</v>
      </c>
      <c r="K58" s="7">
        <v>5</v>
      </c>
      <c r="L58" s="7">
        <f t="shared" si="10"/>
        <v>11.600000000000001</v>
      </c>
      <c r="M58" s="7">
        <f t="shared" si="11"/>
        <v>10.699999999999996</v>
      </c>
      <c r="N58" s="45">
        <f t="shared" si="3"/>
        <v>675144.27</v>
      </c>
      <c r="O58" s="45">
        <f t="shared" si="4"/>
        <v>112524.045</v>
      </c>
      <c r="P58" s="45">
        <f t="shared" si="5"/>
        <v>261055.78440000003</v>
      </c>
      <c r="Q58" s="45">
        <f t="shared" si="6"/>
        <v>240801.4562999999</v>
      </c>
      <c r="R58" s="45">
        <f t="shared" si="7"/>
        <v>1289525.5557000001</v>
      </c>
      <c r="S58" s="45">
        <f t="shared" si="8"/>
        <v>1289525.5556999999</v>
      </c>
    </row>
    <row r="59" spans="1:19" ht="13" x14ac:dyDescent="0.15">
      <c r="A59" s="60" t="s">
        <v>66</v>
      </c>
      <c r="B59" s="61">
        <v>44</v>
      </c>
      <c r="C59" s="60" t="s">
        <v>66</v>
      </c>
      <c r="D59" s="62">
        <v>193713</v>
      </c>
      <c r="E59" s="62">
        <v>177832033</v>
      </c>
      <c r="F59" s="61">
        <v>88.5</v>
      </c>
      <c r="G59" s="61">
        <v>918.01599999999996</v>
      </c>
      <c r="H59" s="7">
        <f t="shared" si="9"/>
        <v>44.5</v>
      </c>
      <c r="I59" s="7" t="s">
        <v>566</v>
      </c>
      <c r="J59" s="7">
        <v>30</v>
      </c>
      <c r="K59" s="7">
        <v>5</v>
      </c>
      <c r="L59" s="7">
        <f t="shared" si="10"/>
        <v>9</v>
      </c>
      <c r="M59" s="7">
        <f t="shared" si="11"/>
        <v>44.5</v>
      </c>
      <c r="N59" s="45">
        <f t="shared" si="3"/>
        <v>533496.09900000005</v>
      </c>
      <c r="O59" s="45">
        <f t="shared" si="4"/>
        <v>88916.016499999998</v>
      </c>
      <c r="P59" s="45">
        <f t="shared" si="5"/>
        <v>160048.8297</v>
      </c>
      <c r="Q59" s="45">
        <f t="shared" si="6"/>
        <v>791352.54685000004</v>
      </c>
      <c r="R59" s="45">
        <f t="shared" si="7"/>
        <v>1573813.49205</v>
      </c>
      <c r="S59" s="45">
        <f t="shared" si="8"/>
        <v>1573813.49205</v>
      </c>
    </row>
    <row r="60" spans="1:19" ht="26" x14ac:dyDescent="0.15">
      <c r="A60" s="60" t="s">
        <v>67</v>
      </c>
      <c r="B60" s="61">
        <v>44.3</v>
      </c>
      <c r="C60" s="60" t="s">
        <v>67</v>
      </c>
      <c r="D60" s="62">
        <v>479424</v>
      </c>
      <c r="E60" s="62">
        <v>1061171130</v>
      </c>
      <c r="F60" s="61">
        <v>103</v>
      </c>
      <c r="G60" s="63">
        <v>2213.431</v>
      </c>
      <c r="H60" s="7">
        <f t="shared" si="9"/>
        <v>58.7</v>
      </c>
      <c r="I60" s="7" t="s">
        <v>566</v>
      </c>
      <c r="J60" s="7">
        <v>30</v>
      </c>
      <c r="K60" s="7">
        <v>5</v>
      </c>
      <c r="L60" s="7">
        <f t="shared" si="10"/>
        <v>9.2999999999999972</v>
      </c>
      <c r="M60" s="7">
        <f t="shared" si="11"/>
        <v>58.7</v>
      </c>
      <c r="N60" s="45">
        <f t="shared" si="3"/>
        <v>3183513.39</v>
      </c>
      <c r="O60" s="45">
        <f t="shared" si="4"/>
        <v>530585.56499999994</v>
      </c>
      <c r="P60" s="45">
        <f t="shared" si="5"/>
        <v>986889.15089999966</v>
      </c>
      <c r="Q60" s="45">
        <f t="shared" si="6"/>
        <v>6229074.5330999997</v>
      </c>
      <c r="R60" s="45">
        <f t="shared" si="7"/>
        <v>10930062.638999999</v>
      </c>
      <c r="S60" s="45">
        <f t="shared" si="8"/>
        <v>10930062.639</v>
      </c>
    </row>
    <row r="61" spans="1:19" ht="13" x14ac:dyDescent="0.15">
      <c r="A61" s="60" t="s">
        <v>68</v>
      </c>
      <c r="B61" s="61">
        <v>45.7</v>
      </c>
      <c r="C61" s="60" t="s">
        <v>68</v>
      </c>
      <c r="D61" s="62">
        <v>278955</v>
      </c>
      <c r="E61" s="62">
        <v>561639572</v>
      </c>
      <c r="F61" s="61">
        <v>63.4</v>
      </c>
      <c r="G61" s="63">
        <v>2013.3720000000001</v>
      </c>
      <c r="H61" s="7">
        <f t="shared" si="9"/>
        <v>17.699999999999996</v>
      </c>
      <c r="I61" s="7" t="s">
        <v>566</v>
      </c>
      <c r="J61" s="7">
        <v>30</v>
      </c>
      <c r="K61" s="7">
        <v>5</v>
      </c>
      <c r="L61" s="7">
        <f t="shared" si="10"/>
        <v>10.700000000000003</v>
      </c>
      <c r="M61" s="7">
        <f t="shared" si="11"/>
        <v>17.699999999999996</v>
      </c>
      <c r="N61" s="45">
        <f t="shared" si="3"/>
        <v>1684918.716</v>
      </c>
      <c r="O61" s="45">
        <f t="shared" si="4"/>
        <v>280819.78600000002</v>
      </c>
      <c r="P61" s="45">
        <f t="shared" si="5"/>
        <v>600954.34204000013</v>
      </c>
      <c r="Q61" s="45">
        <f t="shared" si="6"/>
        <v>994102.04243999976</v>
      </c>
      <c r="R61" s="45">
        <f t="shared" si="7"/>
        <v>3560794.8864799999</v>
      </c>
      <c r="S61" s="45">
        <f t="shared" si="8"/>
        <v>3560794.8864799994</v>
      </c>
    </row>
    <row r="62" spans="1:19" ht="13" x14ac:dyDescent="0.15">
      <c r="A62" s="60" t="s">
        <v>69</v>
      </c>
      <c r="B62" s="61">
        <v>45</v>
      </c>
      <c r="C62" s="60" t="s">
        <v>69</v>
      </c>
      <c r="D62" s="62">
        <v>277860</v>
      </c>
      <c r="E62" s="62">
        <v>168155262</v>
      </c>
      <c r="F62" s="61">
        <v>107.3</v>
      </c>
      <c r="G62" s="61">
        <v>605.17899999999997</v>
      </c>
      <c r="H62" s="7">
        <f t="shared" si="9"/>
        <v>62.3</v>
      </c>
      <c r="I62" s="7" t="s">
        <v>566</v>
      </c>
      <c r="J62" s="7">
        <v>30</v>
      </c>
      <c r="K62" s="7">
        <v>5</v>
      </c>
      <c r="L62" s="7">
        <f t="shared" si="10"/>
        <v>10</v>
      </c>
      <c r="M62" s="7">
        <f t="shared" si="11"/>
        <v>62.3</v>
      </c>
      <c r="N62" s="45">
        <f t="shared" si="3"/>
        <v>504465.78600000002</v>
      </c>
      <c r="O62" s="45">
        <f t="shared" si="4"/>
        <v>84077.630999999994</v>
      </c>
      <c r="P62" s="45">
        <f t="shared" si="5"/>
        <v>168155.26199999999</v>
      </c>
      <c r="Q62" s="45">
        <f t="shared" si="6"/>
        <v>1047607.28226</v>
      </c>
      <c r="R62" s="45">
        <f t="shared" si="7"/>
        <v>1804305.96126</v>
      </c>
      <c r="S62" s="45">
        <f t="shared" si="8"/>
        <v>1804305.9612599998</v>
      </c>
    </row>
    <row r="63" spans="1:19" ht="13" x14ac:dyDescent="0.15">
      <c r="A63" s="60" t="s">
        <v>70</v>
      </c>
      <c r="B63" s="61">
        <v>44.2</v>
      </c>
      <c r="C63" s="60" t="s">
        <v>70</v>
      </c>
      <c r="D63" s="62">
        <v>910373</v>
      </c>
      <c r="E63" s="62">
        <v>33928639389</v>
      </c>
      <c r="F63" s="61">
        <v>92.9</v>
      </c>
      <c r="G63" s="63">
        <v>37268.936000000002</v>
      </c>
      <c r="H63" s="7">
        <f t="shared" si="9"/>
        <v>48.7</v>
      </c>
      <c r="I63" s="7" t="s">
        <v>566</v>
      </c>
      <c r="J63" s="7">
        <v>30</v>
      </c>
      <c r="K63" s="7">
        <v>5</v>
      </c>
      <c r="L63" s="7">
        <f t="shared" si="10"/>
        <v>9.2000000000000028</v>
      </c>
      <c r="M63" s="7">
        <f t="shared" si="11"/>
        <v>48.7</v>
      </c>
      <c r="N63" s="45">
        <f t="shared" si="3"/>
        <v>101785918.167</v>
      </c>
      <c r="O63" s="45">
        <f t="shared" si="4"/>
        <v>16964319.694499999</v>
      </c>
      <c r="P63" s="45">
        <f t="shared" si="5"/>
        <v>31214348.23788001</v>
      </c>
      <c r="Q63" s="45">
        <f t="shared" si="6"/>
        <v>165232473.82443002</v>
      </c>
      <c r="R63" s="45">
        <f t="shared" si="7"/>
        <v>315197059.92381001</v>
      </c>
      <c r="S63" s="45">
        <f t="shared" si="8"/>
        <v>315197059.92381001</v>
      </c>
    </row>
    <row r="64" spans="1:19" ht="13" x14ac:dyDescent="0.15">
      <c r="A64" s="60" t="s">
        <v>71</v>
      </c>
      <c r="B64" s="61">
        <v>45.7</v>
      </c>
      <c r="C64" s="60" t="s">
        <v>71</v>
      </c>
      <c r="D64" s="62">
        <v>395979</v>
      </c>
      <c r="E64" s="62">
        <v>789398293</v>
      </c>
      <c r="F64" s="61">
        <v>55.3</v>
      </c>
      <c r="G64" s="63">
        <v>1993.537</v>
      </c>
      <c r="H64" s="7">
        <f t="shared" si="9"/>
        <v>9.5999999999999943</v>
      </c>
      <c r="I64" s="7" t="s">
        <v>566</v>
      </c>
      <c r="J64" s="7">
        <v>30</v>
      </c>
      <c r="K64" s="7">
        <v>5</v>
      </c>
      <c r="L64" s="7">
        <f t="shared" si="10"/>
        <v>10.700000000000003</v>
      </c>
      <c r="M64" s="7">
        <f t="shared" si="11"/>
        <v>9.5999999999999943</v>
      </c>
      <c r="N64" s="45">
        <f t="shared" si="3"/>
        <v>2368194.8790000002</v>
      </c>
      <c r="O64" s="45">
        <f t="shared" si="4"/>
        <v>394699.14649999997</v>
      </c>
      <c r="P64" s="45">
        <f t="shared" si="5"/>
        <v>844656.17351000023</v>
      </c>
      <c r="Q64" s="45">
        <f t="shared" si="6"/>
        <v>757822.36127999949</v>
      </c>
      <c r="R64" s="45">
        <f t="shared" si="7"/>
        <v>4365372.5602899995</v>
      </c>
      <c r="S64" s="45">
        <f t="shared" si="8"/>
        <v>4365372.5602900004</v>
      </c>
    </row>
    <row r="65" spans="1:19" ht="13" x14ac:dyDescent="0.15">
      <c r="A65" s="60" t="s">
        <v>72</v>
      </c>
      <c r="B65" s="61">
        <v>46.4</v>
      </c>
      <c r="C65" s="60" t="s">
        <v>72</v>
      </c>
      <c r="D65" s="62">
        <v>376396</v>
      </c>
      <c r="E65" s="62">
        <v>1897147604</v>
      </c>
      <c r="F65" s="61">
        <v>66.5</v>
      </c>
      <c r="G65" s="63">
        <v>5040.3019999999997</v>
      </c>
      <c r="H65" s="7">
        <f t="shared" si="9"/>
        <v>20.100000000000001</v>
      </c>
      <c r="I65" s="7" t="s">
        <v>566</v>
      </c>
      <c r="J65" s="7">
        <v>30</v>
      </c>
      <c r="K65" s="7">
        <v>5</v>
      </c>
      <c r="L65" s="7">
        <f t="shared" si="10"/>
        <v>11.399999999999999</v>
      </c>
      <c r="M65" s="7">
        <f t="shared" si="11"/>
        <v>20.100000000000001</v>
      </c>
      <c r="N65" s="45">
        <f t="shared" si="3"/>
        <v>5691442.8119999999</v>
      </c>
      <c r="O65" s="45">
        <f t="shared" si="4"/>
        <v>948573.80200000003</v>
      </c>
      <c r="P65" s="45">
        <f t="shared" si="5"/>
        <v>2162748.2685599998</v>
      </c>
      <c r="Q65" s="45">
        <f t="shared" si="6"/>
        <v>3813266.6840400002</v>
      </c>
      <c r="R65" s="45">
        <f t="shared" si="7"/>
        <v>12616031.5666</v>
      </c>
      <c r="S65" s="45">
        <f t="shared" si="8"/>
        <v>12616031.5666</v>
      </c>
    </row>
    <row r="66" spans="1:19" ht="13" x14ac:dyDescent="0.15">
      <c r="A66" s="60" t="s">
        <v>73</v>
      </c>
      <c r="B66" s="61">
        <v>43</v>
      </c>
      <c r="C66" s="60" t="s">
        <v>73</v>
      </c>
      <c r="D66" s="62">
        <v>519696</v>
      </c>
      <c r="E66" s="62">
        <v>1474508165</v>
      </c>
      <c r="F66" s="61">
        <v>111</v>
      </c>
      <c r="G66" s="63">
        <v>2837.2489999999998</v>
      </c>
      <c r="H66" s="7">
        <f t="shared" si="9"/>
        <v>68</v>
      </c>
      <c r="I66" s="7" t="s">
        <v>566</v>
      </c>
      <c r="J66" s="7">
        <v>30</v>
      </c>
      <c r="K66" s="7">
        <v>5</v>
      </c>
      <c r="L66" s="7">
        <f t="shared" si="10"/>
        <v>8</v>
      </c>
      <c r="M66" s="7">
        <f t="shared" si="11"/>
        <v>68</v>
      </c>
      <c r="N66" s="45">
        <f t="shared" si="3"/>
        <v>4423524.4950000001</v>
      </c>
      <c r="O66" s="45">
        <f t="shared" si="4"/>
        <v>737254.08250000002</v>
      </c>
      <c r="P66" s="45">
        <f t="shared" si="5"/>
        <v>1179606.5319999999</v>
      </c>
      <c r="Q66" s="45">
        <f t="shared" si="6"/>
        <v>10026655.522</v>
      </c>
      <c r="R66" s="45">
        <f t="shared" si="7"/>
        <v>16367040.6315</v>
      </c>
      <c r="S66" s="45">
        <f t="shared" si="8"/>
        <v>16367040.6315</v>
      </c>
    </row>
    <row r="67" spans="1:19" ht="13" x14ac:dyDescent="0.15">
      <c r="A67" s="60" t="s">
        <v>74</v>
      </c>
      <c r="B67" s="61">
        <v>44.5</v>
      </c>
      <c r="C67" s="60" t="s">
        <v>74</v>
      </c>
      <c r="D67" s="62">
        <v>345828</v>
      </c>
      <c r="E67" s="62">
        <v>268793081</v>
      </c>
      <c r="F67" s="61">
        <v>129.9</v>
      </c>
      <c r="G67" s="61">
        <v>777.24400000000003</v>
      </c>
      <c r="H67" s="7">
        <f t="shared" si="9"/>
        <v>85.4</v>
      </c>
      <c r="I67" s="7" t="s">
        <v>566</v>
      </c>
      <c r="J67" s="7">
        <v>30</v>
      </c>
      <c r="K67" s="7">
        <v>5</v>
      </c>
      <c r="L67" s="7">
        <f t="shared" si="10"/>
        <v>9.5</v>
      </c>
      <c r="M67" s="7">
        <f t="shared" si="11"/>
        <v>85.4</v>
      </c>
      <c r="N67" s="45">
        <f t="shared" si="3"/>
        <v>806379.24300000002</v>
      </c>
      <c r="O67" s="45">
        <f t="shared" si="4"/>
        <v>134396.5405</v>
      </c>
      <c r="P67" s="45">
        <f t="shared" si="5"/>
        <v>255353.42694999999</v>
      </c>
      <c r="Q67" s="45">
        <f t="shared" si="6"/>
        <v>2295492.9117400004</v>
      </c>
      <c r="R67" s="45">
        <f t="shared" si="7"/>
        <v>3491622.1221900005</v>
      </c>
      <c r="S67" s="45">
        <f t="shared" si="8"/>
        <v>3491622.12219</v>
      </c>
    </row>
    <row r="68" spans="1:19" ht="13" x14ac:dyDescent="0.15">
      <c r="A68" s="60" t="s">
        <v>75</v>
      </c>
      <c r="B68" s="61">
        <v>45.3</v>
      </c>
      <c r="C68" s="60" t="s">
        <v>75</v>
      </c>
      <c r="D68" s="62">
        <v>682262</v>
      </c>
      <c r="E68" s="62">
        <v>3868043097</v>
      </c>
      <c r="F68" s="61">
        <v>79.400000000000006</v>
      </c>
      <c r="G68" s="63">
        <v>5669.4359999999997</v>
      </c>
      <c r="H68" s="7">
        <f t="shared" si="9"/>
        <v>34.100000000000009</v>
      </c>
      <c r="I68" s="7" t="s">
        <v>566</v>
      </c>
      <c r="J68" s="7">
        <v>30</v>
      </c>
      <c r="K68" s="7">
        <v>5</v>
      </c>
      <c r="L68" s="7">
        <f t="shared" si="10"/>
        <v>10.299999999999997</v>
      </c>
      <c r="M68" s="7">
        <f t="shared" si="11"/>
        <v>34.100000000000009</v>
      </c>
      <c r="N68" s="45">
        <f t="shared" si="3"/>
        <v>11604129.290999999</v>
      </c>
      <c r="O68" s="45">
        <f t="shared" si="4"/>
        <v>1934021.5485</v>
      </c>
      <c r="P68" s="45">
        <f t="shared" si="5"/>
        <v>3984084.389909999</v>
      </c>
      <c r="Q68" s="45">
        <f t="shared" si="6"/>
        <v>13190026.960770003</v>
      </c>
      <c r="R68" s="45">
        <f t="shared" si="7"/>
        <v>30712262.19018</v>
      </c>
      <c r="S68" s="45">
        <f t="shared" si="8"/>
        <v>30712262.190180004</v>
      </c>
    </row>
    <row r="69" spans="1:19" ht="13" x14ac:dyDescent="0.15">
      <c r="A69" s="60" t="s">
        <v>76</v>
      </c>
      <c r="B69" s="61">
        <v>46</v>
      </c>
      <c r="C69" s="60" t="s">
        <v>76</v>
      </c>
      <c r="D69" s="62">
        <v>508444</v>
      </c>
      <c r="E69" s="62">
        <v>264411170</v>
      </c>
      <c r="F69" s="61">
        <v>63.2</v>
      </c>
      <c r="G69" s="61">
        <v>520.04</v>
      </c>
      <c r="H69" s="7">
        <f t="shared" si="9"/>
        <v>17.200000000000003</v>
      </c>
      <c r="I69" s="7" t="s">
        <v>566</v>
      </c>
      <c r="J69" s="7">
        <v>30</v>
      </c>
      <c r="K69" s="7">
        <v>5</v>
      </c>
      <c r="L69" s="7">
        <f t="shared" si="10"/>
        <v>11</v>
      </c>
      <c r="M69" s="7">
        <f t="shared" si="11"/>
        <v>17.200000000000003</v>
      </c>
      <c r="N69" s="45">
        <f t="shared" si="3"/>
        <v>793233.51</v>
      </c>
      <c r="O69" s="45">
        <f t="shared" si="4"/>
        <v>132205.58499999999</v>
      </c>
      <c r="P69" s="45">
        <f t="shared" si="5"/>
        <v>290852.28700000001</v>
      </c>
      <c r="Q69" s="45">
        <f t="shared" si="6"/>
        <v>454787.21240000008</v>
      </c>
      <c r="R69" s="45">
        <f t="shared" si="7"/>
        <v>1671078.5944000001</v>
      </c>
      <c r="S69" s="45">
        <f t="shared" si="8"/>
        <v>1671078.5944000001</v>
      </c>
    </row>
    <row r="70" spans="1:19" ht="13" x14ac:dyDescent="0.15">
      <c r="A70" s="60" t="s">
        <v>77</v>
      </c>
      <c r="B70" s="61">
        <v>45.3</v>
      </c>
      <c r="C70" s="60" t="s">
        <v>77</v>
      </c>
      <c r="D70" s="62">
        <v>370107</v>
      </c>
      <c r="E70" s="62">
        <v>104550170</v>
      </c>
      <c r="F70" s="61">
        <v>95.4</v>
      </c>
      <c r="G70" s="61">
        <v>282.48599999999999</v>
      </c>
      <c r="H70" s="7">
        <f t="shared" si="9"/>
        <v>50.100000000000009</v>
      </c>
      <c r="I70" s="7" t="s">
        <v>566</v>
      </c>
      <c r="J70" s="7">
        <v>30</v>
      </c>
      <c r="K70" s="7">
        <v>5</v>
      </c>
      <c r="L70" s="7">
        <f t="shared" si="10"/>
        <v>10.299999999999997</v>
      </c>
      <c r="M70" s="7">
        <f t="shared" si="11"/>
        <v>50.100000000000009</v>
      </c>
      <c r="N70" s="45">
        <f t="shared" si="3"/>
        <v>313650.51</v>
      </c>
      <c r="O70" s="45">
        <f t="shared" si="4"/>
        <v>52275.084999999999</v>
      </c>
      <c r="P70" s="45">
        <f t="shared" si="5"/>
        <v>107686.67509999998</v>
      </c>
      <c r="Q70" s="45">
        <f t="shared" si="6"/>
        <v>523796.35170000012</v>
      </c>
      <c r="R70" s="45">
        <f t="shared" si="7"/>
        <v>997408.62180000008</v>
      </c>
      <c r="S70" s="45">
        <f t="shared" si="8"/>
        <v>997408.62179999996</v>
      </c>
    </row>
    <row r="71" spans="1:19" ht="13" x14ac:dyDescent="0.15">
      <c r="A71" s="60" t="s">
        <v>78</v>
      </c>
      <c r="B71" s="61">
        <v>45.3</v>
      </c>
      <c r="C71" s="60" t="s">
        <v>78</v>
      </c>
      <c r="D71" s="62">
        <v>507285</v>
      </c>
      <c r="E71" s="62">
        <v>682360359</v>
      </c>
      <c r="F71" s="61">
        <v>83.1</v>
      </c>
      <c r="G71" s="63">
        <v>1345.1210000000001</v>
      </c>
      <c r="H71" s="7">
        <f t="shared" ref="H71:H102" si="12">F71-B71</f>
        <v>37.799999999999997</v>
      </c>
      <c r="I71" s="7" t="s">
        <v>566</v>
      </c>
      <c r="J71" s="7">
        <v>30</v>
      </c>
      <c r="K71" s="7">
        <v>5</v>
      </c>
      <c r="L71" s="7">
        <f t="shared" ref="L71:L102" si="13">B71-J71-K71</f>
        <v>10.299999999999997</v>
      </c>
      <c r="M71" s="7">
        <f t="shared" ref="M71:M106" si="14">F71-B71</f>
        <v>37.799999999999997</v>
      </c>
      <c r="N71" s="45">
        <f t="shared" si="3"/>
        <v>2047081.077</v>
      </c>
      <c r="O71" s="45">
        <f t="shared" si="4"/>
        <v>341180.17950000003</v>
      </c>
      <c r="P71" s="45">
        <f t="shared" si="5"/>
        <v>702831.1697699998</v>
      </c>
      <c r="Q71" s="45">
        <f t="shared" si="6"/>
        <v>2579322.1570199998</v>
      </c>
      <c r="R71" s="45">
        <f t="shared" si="7"/>
        <v>5670414.5832899995</v>
      </c>
      <c r="S71" s="45">
        <f t="shared" si="8"/>
        <v>5670414.5832899995</v>
      </c>
    </row>
    <row r="72" spans="1:19" ht="13" x14ac:dyDescent="0.15">
      <c r="A72" s="60" t="s">
        <v>79</v>
      </c>
      <c r="B72" s="61">
        <v>45.4</v>
      </c>
      <c r="C72" s="60" t="s">
        <v>79</v>
      </c>
      <c r="D72" s="62">
        <v>421786</v>
      </c>
      <c r="E72" s="62">
        <v>954317858</v>
      </c>
      <c r="F72" s="61">
        <v>73.3</v>
      </c>
      <c r="G72" s="63">
        <v>2262.5630000000001</v>
      </c>
      <c r="H72" s="7">
        <f t="shared" si="12"/>
        <v>27.9</v>
      </c>
      <c r="I72" s="7" t="s">
        <v>566</v>
      </c>
      <c r="J72" s="7">
        <v>30</v>
      </c>
      <c r="K72" s="7">
        <v>5</v>
      </c>
      <c r="L72" s="7">
        <f t="shared" si="13"/>
        <v>10.399999999999999</v>
      </c>
      <c r="M72" s="7">
        <f t="shared" si="14"/>
        <v>27.9</v>
      </c>
      <c r="N72" s="45">
        <f t="shared" ref="N72:N135" si="15">E72*J72/10000</f>
        <v>2862953.574</v>
      </c>
      <c r="O72" s="45">
        <f t="shared" ref="O72:O135" si="16">E72*K72/10000</f>
        <v>477158.929</v>
      </c>
      <c r="P72" s="45">
        <f t="shared" ref="P72:P135" si="17">E72*L72/10000</f>
        <v>992490.57231999992</v>
      </c>
      <c r="Q72" s="45">
        <f t="shared" ref="Q72:Q135" si="18">E72*M72/10000</f>
        <v>2662546.8238199996</v>
      </c>
      <c r="R72" s="45">
        <f t="shared" ref="R72:R135" si="19">SUM(N72:Q72)</f>
        <v>6995149.8991399994</v>
      </c>
      <c r="S72" s="45">
        <f t="shared" ref="S72:S135" si="20">E72*F72/10000</f>
        <v>6995149.8991399994</v>
      </c>
    </row>
    <row r="73" spans="1:19" ht="13" x14ac:dyDescent="0.15">
      <c r="A73" s="60" t="s">
        <v>80</v>
      </c>
      <c r="B73" s="61">
        <v>45</v>
      </c>
      <c r="C73" s="60" t="s">
        <v>80</v>
      </c>
      <c r="D73" s="62">
        <v>404590</v>
      </c>
      <c r="E73" s="62">
        <v>814103811</v>
      </c>
      <c r="F73" s="61">
        <v>74.7</v>
      </c>
      <c r="G73" s="63">
        <v>2012.1690000000001</v>
      </c>
      <c r="H73" s="7">
        <f t="shared" si="12"/>
        <v>29.700000000000003</v>
      </c>
      <c r="I73" s="7" t="s">
        <v>566</v>
      </c>
      <c r="J73" s="7">
        <v>30</v>
      </c>
      <c r="K73" s="7">
        <v>5</v>
      </c>
      <c r="L73" s="7">
        <f t="shared" si="13"/>
        <v>10</v>
      </c>
      <c r="M73" s="7">
        <f t="shared" si="14"/>
        <v>29.700000000000003</v>
      </c>
      <c r="N73" s="45">
        <f t="shared" si="15"/>
        <v>2442311.4330000002</v>
      </c>
      <c r="O73" s="45">
        <f t="shared" si="16"/>
        <v>407051.90549999999</v>
      </c>
      <c r="P73" s="45">
        <f t="shared" si="17"/>
        <v>814103.81099999999</v>
      </c>
      <c r="Q73" s="45">
        <f t="shared" si="18"/>
        <v>2417888.3186699999</v>
      </c>
      <c r="R73" s="45">
        <f t="shared" si="19"/>
        <v>6081355.4681700002</v>
      </c>
      <c r="S73" s="45">
        <f t="shared" si="20"/>
        <v>6081355.4681700002</v>
      </c>
    </row>
    <row r="74" spans="1:19" ht="13" x14ac:dyDescent="0.15">
      <c r="A74" s="60" t="s">
        <v>81</v>
      </c>
      <c r="B74" s="61">
        <v>45.8</v>
      </c>
      <c r="C74" s="60" t="s">
        <v>81</v>
      </c>
      <c r="D74" s="62">
        <v>414381</v>
      </c>
      <c r="E74" s="62">
        <v>1345391527</v>
      </c>
      <c r="F74" s="61">
        <v>63.6</v>
      </c>
      <c r="G74" s="63">
        <v>3246.75</v>
      </c>
      <c r="H74" s="7">
        <f t="shared" si="12"/>
        <v>17.800000000000004</v>
      </c>
      <c r="I74" s="7" t="s">
        <v>566</v>
      </c>
      <c r="J74" s="7">
        <v>30</v>
      </c>
      <c r="K74" s="7">
        <v>5</v>
      </c>
      <c r="L74" s="7">
        <f t="shared" si="13"/>
        <v>10.799999999999997</v>
      </c>
      <c r="M74" s="7">
        <f t="shared" si="14"/>
        <v>17.800000000000004</v>
      </c>
      <c r="N74" s="45">
        <f t="shared" si="15"/>
        <v>4036174.5809999998</v>
      </c>
      <c r="O74" s="45">
        <f t="shared" si="16"/>
        <v>672695.7635</v>
      </c>
      <c r="P74" s="45">
        <f t="shared" si="17"/>
        <v>1453022.8491599998</v>
      </c>
      <c r="Q74" s="45">
        <f t="shared" si="18"/>
        <v>2394796.9180600005</v>
      </c>
      <c r="R74" s="45">
        <f t="shared" si="19"/>
        <v>8556690.1117199995</v>
      </c>
      <c r="S74" s="45">
        <f t="shared" si="20"/>
        <v>8556690.1117199995</v>
      </c>
    </row>
    <row r="75" spans="1:19" ht="13" x14ac:dyDescent="0.15">
      <c r="A75" s="60" t="s">
        <v>82</v>
      </c>
      <c r="B75" s="61">
        <v>45.3</v>
      </c>
      <c r="C75" s="60" t="s">
        <v>82</v>
      </c>
      <c r="D75" s="62">
        <v>514890</v>
      </c>
      <c r="E75" s="62">
        <v>1921537531</v>
      </c>
      <c r="F75" s="61">
        <v>55.1</v>
      </c>
      <c r="G75" s="63">
        <v>3731.9349999999999</v>
      </c>
      <c r="H75" s="7">
        <f t="shared" si="12"/>
        <v>9.8000000000000043</v>
      </c>
      <c r="I75" s="7" t="s">
        <v>566</v>
      </c>
      <c r="J75" s="7">
        <v>30</v>
      </c>
      <c r="K75" s="7">
        <v>5</v>
      </c>
      <c r="L75" s="7">
        <f t="shared" si="13"/>
        <v>10.299999999999997</v>
      </c>
      <c r="M75" s="7">
        <f t="shared" si="14"/>
        <v>9.8000000000000043</v>
      </c>
      <c r="N75" s="45">
        <f t="shared" si="15"/>
        <v>5764612.5930000003</v>
      </c>
      <c r="O75" s="45">
        <f t="shared" si="16"/>
        <v>960768.76549999998</v>
      </c>
      <c r="P75" s="45">
        <f t="shared" si="17"/>
        <v>1979183.6569299996</v>
      </c>
      <c r="Q75" s="45">
        <f t="shared" si="18"/>
        <v>1883106.7803800006</v>
      </c>
      <c r="R75" s="45">
        <f t="shared" si="19"/>
        <v>10587671.795810001</v>
      </c>
      <c r="S75" s="45">
        <f t="shared" si="20"/>
        <v>10587671.795810001</v>
      </c>
    </row>
    <row r="76" spans="1:19" ht="13" x14ac:dyDescent="0.15">
      <c r="A76" s="60" t="s">
        <v>83</v>
      </c>
      <c r="B76" s="61">
        <v>45.6</v>
      </c>
      <c r="C76" s="60" t="s">
        <v>83</v>
      </c>
      <c r="D76" s="62">
        <v>413701</v>
      </c>
      <c r="E76" s="62">
        <v>1523753475</v>
      </c>
      <c r="F76" s="61">
        <v>63</v>
      </c>
      <c r="G76" s="63">
        <v>3683.221</v>
      </c>
      <c r="H76" s="7">
        <f t="shared" si="12"/>
        <v>17.399999999999999</v>
      </c>
      <c r="I76" s="7" t="s">
        <v>566</v>
      </c>
      <c r="J76" s="7">
        <v>30</v>
      </c>
      <c r="K76" s="7">
        <v>5</v>
      </c>
      <c r="L76" s="7">
        <f t="shared" si="13"/>
        <v>10.600000000000001</v>
      </c>
      <c r="M76" s="7">
        <f t="shared" si="14"/>
        <v>17.399999999999999</v>
      </c>
      <c r="N76" s="45">
        <f t="shared" si="15"/>
        <v>4571260.4249999998</v>
      </c>
      <c r="O76" s="45">
        <f t="shared" si="16"/>
        <v>761876.73750000005</v>
      </c>
      <c r="P76" s="45">
        <f t="shared" si="17"/>
        <v>1615178.6835000003</v>
      </c>
      <c r="Q76" s="45">
        <f t="shared" si="18"/>
        <v>2651331.0464999997</v>
      </c>
      <c r="R76" s="45">
        <f t="shared" si="19"/>
        <v>9599646.8925000001</v>
      </c>
      <c r="S76" s="45">
        <f t="shared" si="20"/>
        <v>9599646.8925000001</v>
      </c>
    </row>
    <row r="77" spans="1:19" ht="13" x14ac:dyDescent="0.15">
      <c r="A77" s="60" t="s">
        <v>84</v>
      </c>
      <c r="B77" s="61">
        <v>46.2</v>
      </c>
      <c r="C77" s="60" t="s">
        <v>84</v>
      </c>
      <c r="D77" s="62">
        <v>338601</v>
      </c>
      <c r="E77" s="62">
        <v>493553991</v>
      </c>
      <c r="F77" s="61">
        <v>65.8</v>
      </c>
      <c r="G77" s="63">
        <v>1457.626</v>
      </c>
      <c r="H77" s="7">
        <f t="shared" si="12"/>
        <v>19.599999999999994</v>
      </c>
      <c r="I77" s="7" t="s">
        <v>566</v>
      </c>
      <c r="J77" s="7">
        <v>30</v>
      </c>
      <c r="K77" s="7">
        <v>5</v>
      </c>
      <c r="L77" s="7">
        <f t="shared" si="13"/>
        <v>11.200000000000003</v>
      </c>
      <c r="M77" s="7">
        <f t="shared" si="14"/>
        <v>19.599999999999994</v>
      </c>
      <c r="N77" s="45">
        <f t="shared" si="15"/>
        <v>1480661.973</v>
      </c>
      <c r="O77" s="45">
        <f t="shared" si="16"/>
        <v>246776.99549999999</v>
      </c>
      <c r="P77" s="45">
        <f t="shared" si="17"/>
        <v>552780.46992000018</v>
      </c>
      <c r="Q77" s="45">
        <f t="shared" si="18"/>
        <v>967365.82235999964</v>
      </c>
      <c r="R77" s="45">
        <f t="shared" si="19"/>
        <v>3247585.2607799997</v>
      </c>
      <c r="S77" s="45">
        <f t="shared" si="20"/>
        <v>3247585.2607800001</v>
      </c>
    </row>
    <row r="78" spans="1:19" ht="13" x14ac:dyDescent="0.15">
      <c r="A78" s="60" t="s">
        <v>85</v>
      </c>
      <c r="B78" s="61">
        <v>45.8</v>
      </c>
      <c r="C78" s="60" t="s">
        <v>85</v>
      </c>
      <c r="D78" s="62">
        <v>392399</v>
      </c>
      <c r="E78" s="62">
        <v>955583861</v>
      </c>
      <c r="F78" s="61">
        <v>79.599999999999994</v>
      </c>
      <c r="G78" s="63">
        <v>2435.2370000000001</v>
      </c>
      <c r="H78" s="7">
        <f t="shared" si="12"/>
        <v>33.799999999999997</v>
      </c>
      <c r="I78" s="7" t="s">
        <v>566</v>
      </c>
      <c r="J78" s="7">
        <v>30</v>
      </c>
      <c r="K78" s="7">
        <v>5</v>
      </c>
      <c r="L78" s="7">
        <f t="shared" si="13"/>
        <v>10.799999999999997</v>
      </c>
      <c r="M78" s="7">
        <f t="shared" si="14"/>
        <v>33.799999999999997</v>
      </c>
      <c r="N78" s="45">
        <f t="shared" si="15"/>
        <v>2866751.5830000001</v>
      </c>
      <c r="O78" s="45">
        <f t="shared" si="16"/>
        <v>477791.93050000002</v>
      </c>
      <c r="P78" s="45">
        <f t="shared" si="17"/>
        <v>1032030.5698799997</v>
      </c>
      <c r="Q78" s="45">
        <f t="shared" si="18"/>
        <v>3229873.4501799997</v>
      </c>
      <c r="R78" s="45">
        <f t="shared" si="19"/>
        <v>7606447.5335599994</v>
      </c>
      <c r="S78" s="45">
        <f t="shared" si="20"/>
        <v>7606447.5335599994</v>
      </c>
    </row>
    <row r="79" spans="1:19" ht="13" x14ac:dyDescent="0.15">
      <c r="A79" s="60" t="s">
        <v>86</v>
      </c>
      <c r="B79" s="61">
        <v>45.3</v>
      </c>
      <c r="C79" s="60" t="s">
        <v>86</v>
      </c>
      <c r="D79" s="62">
        <v>639231</v>
      </c>
      <c r="E79" s="62">
        <v>936487345</v>
      </c>
      <c r="F79" s="61">
        <v>86.6</v>
      </c>
      <c r="G79" s="63">
        <v>1465.021</v>
      </c>
      <c r="H79" s="7">
        <f t="shared" si="12"/>
        <v>41.3</v>
      </c>
      <c r="I79" s="7" t="s">
        <v>566</v>
      </c>
      <c r="J79" s="7">
        <v>30</v>
      </c>
      <c r="K79" s="7">
        <v>5</v>
      </c>
      <c r="L79" s="7">
        <f t="shared" si="13"/>
        <v>10.299999999999997</v>
      </c>
      <c r="M79" s="7">
        <f t="shared" si="14"/>
        <v>41.3</v>
      </c>
      <c r="N79" s="45">
        <f t="shared" si="15"/>
        <v>2809462.0350000001</v>
      </c>
      <c r="O79" s="45">
        <f t="shared" si="16"/>
        <v>468243.67249999999</v>
      </c>
      <c r="P79" s="45">
        <f t="shared" si="17"/>
        <v>964581.96534999984</v>
      </c>
      <c r="Q79" s="45">
        <f t="shared" si="18"/>
        <v>3867692.7348500001</v>
      </c>
      <c r="R79" s="45">
        <f t="shared" si="19"/>
        <v>8109980.4077000003</v>
      </c>
      <c r="S79" s="45">
        <f t="shared" si="20"/>
        <v>8109980.4077000003</v>
      </c>
    </row>
    <row r="80" spans="1:19" ht="13" x14ac:dyDescent="0.15">
      <c r="A80" s="60" t="s">
        <v>87</v>
      </c>
      <c r="B80" s="61">
        <v>45.8</v>
      </c>
      <c r="C80" s="60" t="s">
        <v>87</v>
      </c>
      <c r="D80" s="62">
        <v>544315</v>
      </c>
      <c r="E80" s="62">
        <v>6992950424</v>
      </c>
      <c r="F80" s="61">
        <v>69.5</v>
      </c>
      <c r="G80" s="63">
        <v>12847.243</v>
      </c>
      <c r="H80" s="7">
        <f t="shared" si="12"/>
        <v>23.700000000000003</v>
      </c>
      <c r="I80" s="7" t="s">
        <v>566</v>
      </c>
      <c r="J80" s="7">
        <v>30</v>
      </c>
      <c r="K80" s="7">
        <v>5</v>
      </c>
      <c r="L80" s="7">
        <f t="shared" si="13"/>
        <v>10.799999999999997</v>
      </c>
      <c r="M80" s="7">
        <f t="shared" si="14"/>
        <v>23.700000000000003</v>
      </c>
      <c r="N80" s="45">
        <f t="shared" si="15"/>
        <v>20978851.272</v>
      </c>
      <c r="O80" s="45">
        <f t="shared" si="16"/>
        <v>3496475.2119999998</v>
      </c>
      <c r="P80" s="45">
        <f t="shared" si="17"/>
        <v>7552386.4579199981</v>
      </c>
      <c r="Q80" s="45">
        <f t="shared" si="18"/>
        <v>16573292.504880002</v>
      </c>
      <c r="R80" s="45">
        <f t="shared" si="19"/>
        <v>48601005.446800001</v>
      </c>
      <c r="S80" s="45">
        <f t="shared" si="20"/>
        <v>48601005.446800001</v>
      </c>
    </row>
    <row r="81" spans="1:19" ht="13" x14ac:dyDescent="0.15">
      <c r="A81" s="60" t="s">
        <v>88</v>
      </c>
      <c r="B81" s="61">
        <v>46.5</v>
      </c>
      <c r="C81" s="60" t="s">
        <v>88</v>
      </c>
      <c r="D81" s="62">
        <v>264316</v>
      </c>
      <c r="E81" s="62">
        <v>865129022</v>
      </c>
      <c r="F81" s="61">
        <v>74.2</v>
      </c>
      <c r="G81" s="63">
        <v>3273.087</v>
      </c>
      <c r="H81" s="7">
        <f t="shared" si="12"/>
        <v>27.700000000000003</v>
      </c>
      <c r="I81" s="7" t="s">
        <v>566</v>
      </c>
      <c r="J81" s="7">
        <v>30</v>
      </c>
      <c r="K81" s="7">
        <v>5</v>
      </c>
      <c r="L81" s="7">
        <f t="shared" si="13"/>
        <v>11.5</v>
      </c>
      <c r="M81" s="7">
        <f t="shared" si="14"/>
        <v>27.700000000000003</v>
      </c>
      <c r="N81" s="45">
        <f t="shared" si="15"/>
        <v>2595387.0660000001</v>
      </c>
      <c r="O81" s="45">
        <f t="shared" si="16"/>
        <v>432564.511</v>
      </c>
      <c r="P81" s="45">
        <f t="shared" si="17"/>
        <v>994898.37529999996</v>
      </c>
      <c r="Q81" s="45">
        <f t="shared" si="18"/>
        <v>2396407.3909400003</v>
      </c>
      <c r="R81" s="45">
        <f t="shared" si="19"/>
        <v>6419257.3432400003</v>
      </c>
      <c r="S81" s="45">
        <f t="shared" si="20"/>
        <v>6419257.3432400003</v>
      </c>
    </row>
    <row r="82" spans="1:19" ht="13" x14ac:dyDescent="0.15">
      <c r="A82" s="60" t="s">
        <v>89</v>
      </c>
      <c r="B82" s="61">
        <v>44.7</v>
      </c>
      <c r="C82" s="60" t="s">
        <v>89</v>
      </c>
      <c r="D82" s="62">
        <v>212884</v>
      </c>
      <c r="E82" s="62">
        <v>125310827</v>
      </c>
      <c r="F82" s="61">
        <v>66.5</v>
      </c>
      <c r="G82" s="61">
        <v>588.63400000000001</v>
      </c>
      <c r="H82" s="7">
        <f t="shared" si="12"/>
        <v>21.799999999999997</v>
      </c>
      <c r="I82" s="7" t="s">
        <v>566</v>
      </c>
      <c r="J82" s="7">
        <v>30</v>
      </c>
      <c r="K82" s="7">
        <v>5</v>
      </c>
      <c r="L82" s="7">
        <f t="shared" si="13"/>
        <v>9.7000000000000028</v>
      </c>
      <c r="M82" s="7">
        <f t="shared" si="14"/>
        <v>21.799999999999997</v>
      </c>
      <c r="N82" s="45">
        <f t="shared" si="15"/>
        <v>375932.48100000003</v>
      </c>
      <c r="O82" s="45">
        <f t="shared" si="16"/>
        <v>62655.413500000002</v>
      </c>
      <c r="P82" s="45">
        <f t="shared" si="17"/>
        <v>121551.50219000003</v>
      </c>
      <c r="Q82" s="45">
        <f t="shared" si="18"/>
        <v>273177.60285999993</v>
      </c>
      <c r="R82" s="45">
        <f t="shared" si="19"/>
        <v>833316.99955000007</v>
      </c>
      <c r="S82" s="45">
        <f t="shared" si="20"/>
        <v>833316.99954999995</v>
      </c>
    </row>
    <row r="83" spans="1:19" ht="13" x14ac:dyDescent="0.15">
      <c r="A83" s="60" t="s">
        <v>90</v>
      </c>
      <c r="B83" s="61">
        <v>45.6</v>
      </c>
      <c r="C83" s="60" t="s">
        <v>90</v>
      </c>
      <c r="D83" s="62">
        <v>443640</v>
      </c>
      <c r="E83" s="62">
        <v>1133871332</v>
      </c>
      <c r="F83" s="61">
        <v>59.4</v>
      </c>
      <c r="G83" s="63">
        <v>2555.835</v>
      </c>
      <c r="H83" s="7">
        <f t="shared" si="12"/>
        <v>13.799999999999997</v>
      </c>
      <c r="I83" s="7" t="s">
        <v>566</v>
      </c>
      <c r="J83" s="7">
        <v>30</v>
      </c>
      <c r="K83" s="7">
        <v>5</v>
      </c>
      <c r="L83" s="7">
        <f t="shared" si="13"/>
        <v>10.600000000000001</v>
      </c>
      <c r="M83" s="7">
        <f t="shared" si="14"/>
        <v>13.799999999999997</v>
      </c>
      <c r="N83" s="45">
        <f t="shared" si="15"/>
        <v>3401613.9959999998</v>
      </c>
      <c r="O83" s="45">
        <f t="shared" si="16"/>
        <v>566935.66599999997</v>
      </c>
      <c r="P83" s="45">
        <f t="shared" si="17"/>
        <v>1201903.6119200001</v>
      </c>
      <c r="Q83" s="45">
        <f t="shared" si="18"/>
        <v>1564742.4381599997</v>
      </c>
      <c r="R83" s="45">
        <f t="shared" si="19"/>
        <v>6735195.712079999</v>
      </c>
      <c r="S83" s="45">
        <f t="shared" si="20"/>
        <v>6735195.71208</v>
      </c>
    </row>
    <row r="84" spans="1:19" ht="13" x14ac:dyDescent="0.15">
      <c r="A84" s="60" t="s">
        <v>91</v>
      </c>
      <c r="B84" s="61">
        <v>46.3</v>
      </c>
      <c r="C84" s="60" t="s">
        <v>91</v>
      </c>
      <c r="D84" s="62">
        <v>395176</v>
      </c>
      <c r="E84" s="62">
        <v>798453579</v>
      </c>
      <c r="F84" s="61">
        <v>74.099999999999994</v>
      </c>
      <c r="G84" s="63">
        <v>2020.501</v>
      </c>
      <c r="H84" s="7">
        <f t="shared" si="12"/>
        <v>27.799999999999997</v>
      </c>
      <c r="I84" s="7" t="s">
        <v>566</v>
      </c>
      <c r="J84" s="7">
        <v>30</v>
      </c>
      <c r="K84" s="7">
        <v>5</v>
      </c>
      <c r="L84" s="7">
        <f t="shared" si="13"/>
        <v>11.299999999999997</v>
      </c>
      <c r="M84" s="7">
        <f t="shared" si="14"/>
        <v>27.799999999999997</v>
      </c>
      <c r="N84" s="45">
        <f t="shared" si="15"/>
        <v>2395360.7370000002</v>
      </c>
      <c r="O84" s="45">
        <f t="shared" si="16"/>
        <v>399226.78950000001</v>
      </c>
      <c r="P84" s="45">
        <f t="shared" si="17"/>
        <v>902252.54426999972</v>
      </c>
      <c r="Q84" s="45">
        <f t="shared" si="18"/>
        <v>2219700.9496199996</v>
      </c>
      <c r="R84" s="45">
        <f t="shared" si="19"/>
        <v>5916541.0203900002</v>
      </c>
      <c r="S84" s="45">
        <f t="shared" si="20"/>
        <v>5916541.0203899993</v>
      </c>
    </row>
    <row r="85" spans="1:19" ht="13" x14ac:dyDescent="0.15">
      <c r="A85" s="60" t="s">
        <v>92</v>
      </c>
      <c r="B85" s="61">
        <v>45</v>
      </c>
      <c r="C85" s="60" t="s">
        <v>92</v>
      </c>
      <c r="D85" s="62">
        <v>260986</v>
      </c>
      <c r="E85" s="62">
        <v>228793229</v>
      </c>
      <c r="F85" s="61">
        <v>78.2</v>
      </c>
      <c r="G85" s="61">
        <v>876.649</v>
      </c>
      <c r="H85" s="7">
        <f t="shared" si="12"/>
        <v>33.200000000000003</v>
      </c>
      <c r="I85" s="7" t="s">
        <v>566</v>
      </c>
      <c r="J85" s="7">
        <v>30</v>
      </c>
      <c r="K85" s="7">
        <v>5</v>
      </c>
      <c r="L85" s="7">
        <f t="shared" si="13"/>
        <v>10</v>
      </c>
      <c r="M85" s="7">
        <f t="shared" si="14"/>
        <v>33.200000000000003</v>
      </c>
      <c r="N85" s="45">
        <f t="shared" si="15"/>
        <v>686379.68700000003</v>
      </c>
      <c r="O85" s="45">
        <f t="shared" si="16"/>
        <v>114396.6145</v>
      </c>
      <c r="P85" s="45">
        <f t="shared" si="17"/>
        <v>228793.22899999999</v>
      </c>
      <c r="Q85" s="45">
        <f t="shared" si="18"/>
        <v>759593.52028000006</v>
      </c>
      <c r="R85" s="45">
        <f t="shared" si="19"/>
        <v>1789163.0507800002</v>
      </c>
      <c r="S85" s="45">
        <f t="shared" si="20"/>
        <v>1789163.0507799999</v>
      </c>
    </row>
    <row r="86" spans="1:19" ht="13" x14ac:dyDescent="0.15">
      <c r="A86" s="60" t="s">
        <v>93</v>
      </c>
      <c r="B86" s="61">
        <v>45.4</v>
      </c>
      <c r="C86" s="60" t="s">
        <v>93</v>
      </c>
      <c r="D86" s="62">
        <v>497110</v>
      </c>
      <c r="E86" s="62">
        <v>3143727388</v>
      </c>
      <c r="F86" s="61">
        <v>74.400000000000006</v>
      </c>
      <c r="G86" s="63">
        <v>6324.0060000000003</v>
      </c>
      <c r="H86" s="7">
        <f t="shared" si="12"/>
        <v>29.000000000000007</v>
      </c>
      <c r="I86" s="7" t="s">
        <v>566</v>
      </c>
      <c r="J86" s="7">
        <v>30</v>
      </c>
      <c r="K86" s="7">
        <v>5</v>
      </c>
      <c r="L86" s="7">
        <f t="shared" si="13"/>
        <v>10.399999999999999</v>
      </c>
      <c r="M86" s="7">
        <f t="shared" si="14"/>
        <v>29.000000000000007</v>
      </c>
      <c r="N86" s="45">
        <f t="shared" si="15"/>
        <v>9431182.1640000008</v>
      </c>
      <c r="O86" s="45">
        <f t="shared" si="16"/>
        <v>1571863.6939999999</v>
      </c>
      <c r="P86" s="45">
        <f t="shared" si="17"/>
        <v>3269476.4835199998</v>
      </c>
      <c r="Q86" s="45">
        <f t="shared" si="18"/>
        <v>9116809.4252000023</v>
      </c>
      <c r="R86" s="45">
        <f t="shared" si="19"/>
        <v>23389331.766720004</v>
      </c>
      <c r="S86" s="45">
        <f t="shared" si="20"/>
        <v>23389331.766720001</v>
      </c>
    </row>
    <row r="87" spans="1:19" ht="13" x14ac:dyDescent="0.15">
      <c r="A87" s="60" t="s">
        <v>94</v>
      </c>
      <c r="B87" s="61">
        <v>45.7</v>
      </c>
      <c r="C87" s="60" t="s">
        <v>94</v>
      </c>
      <c r="D87" s="62">
        <v>438664</v>
      </c>
      <c r="E87" s="62">
        <v>818743934</v>
      </c>
      <c r="F87" s="61">
        <v>79.400000000000006</v>
      </c>
      <c r="G87" s="63">
        <v>1866.4490000000001</v>
      </c>
      <c r="H87" s="7">
        <f t="shared" si="12"/>
        <v>33.700000000000003</v>
      </c>
      <c r="I87" s="7" t="s">
        <v>566</v>
      </c>
      <c r="J87" s="7">
        <v>30</v>
      </c>
      <c r="K87" s="7">
        <v>5</v>
      </c>
      <c r="L87" s="7">
        <f t="shared" si="13"/>
        <v>10.700000000000003</v>
      </c>
      <c r="M87" s="7">
        <f t="shared" si="14"/>
        <v>33.700000000000003</v>
      </c>
      <c r="N87" s="45">
        <f t="shared" si="15"/>
        <v>2456231.8020000001</v>
      </c>
      <c r="O87" s="45">
        <f t="shared" si="16"/>
        <v>409371.967</v>
      </c>
      <c r="P87" s="45">
        <f t="shared" si="17"/>
        <v>876056.00938000029</v>
      </c>
      <c r="Q87" s="45">
        <f t="shared" si="18"/>
        <v>2759167.0575800003</v>
      </c>
      <c r="R87" s="45">
        <f t="shared" si="19"/>
        <v>6500826.8359600008</v>
      </c>
      <c r="S87" s="45">
        <f t="shared" si="20"/>
        <v>6500826.8359600008</v>
      </c>
    </row>
    <row r="88" spans="1:19" ht="13" x14ac:dyDescent="0.15">
      <c r="A88" s="60" t="s">
        <v>95</v>
      </c>
      <c r="B88" s="61">
        <v>46.3</v>
      </c>
      <c r="C88" s="60" t="s">
        <v>95</v>
      </c>
      <c r="D88" s="62">
        <v>599976</v>
      </c>
      <c r="E88" s="62">
        <v>379590840</v>
      </c>
      <c r="F88" s="61">
        <v>61.6</v>
      </c>
      <c r="G88" s="61">
        <v>632.67700000000002</v>
      </c>
      <c r="H88" s="7">
        <f t="shared" si="12"/>
        <v>15.300000000000004</v>
      </c>
      <c r="I88" s="7" t="s">
        <v>566</v>
      </c>
      <c r="J88" s="7">
        <v>30</v>
      </c>
      <c r="K88" s="7">
        <v>5</v>
      </c>
      <c r="L88" s="7">
        <f t="shared" si="13"/>
        <v>11.299999999999997</v>
      </c>
      <c r="M88" s="7">
        <f t="shared" si="14"/>
        <v>15.300000000000004</v>
      </c>
      <c r="N88" s="45">
        <f t="shared" si="15"/>
        <v>1138772.52</v>
      </c>
      <c r="O88" s="45">
        <f t="shared" si="16"/>
        <v>189795.42</v>
      </c>
      <c r="P88" s="45">
        <f t="shared" si="17"/>
        <v>428937.64919999993</v>
      </c>
      <c r="Q88" s="45">
        <f t="shared" si="18"/>
        <v>580773.98520000023</v>
      </c>
      <c r="R88" s="45">
        <f t="shared" si="19"/>
        <v>2338279.5744000003</v>
      </c>
      <c r="S88" s="45">
        <f t="shared" si="20"/>
        <v>2338279.5743999998</v>
      </c>
    </row>
    <row r="89" spans="1:19" ht="13" x14ac:dyDescent="0.15">
      <c r="A89" s="60" t="s">
        <v>96</v>
      </c>
      <c r="B89" s="61">
        <v>45.8</v>
      </c>
      <c r="C89" s="60" t="s">
        <v>96</v>
      </c>
      <c r="D89" s="62">
        <v>485743</v>
      </c>
      <c r="E89" s="62">
        <v>2888772191</v>
      </c>
      <c r="F89" s="61">
        <v>65.8</v>
      </c>
      <c r="G89" s="63">
        <v>5947.1229999999996</v>
      </c>
      <c r="H89" s="7">
        <f t="shared" si="12"/>
        <v>20</v>
      </c>
      <c r="I89" s="7" t="s">
        <v>566</v>
      </c>
      <c r="J89" s="7">
        <v>30</v>
      </c>
      <c r="K89" s="7">
        <v>5</v>
      </c>
      <c r="L89" s="7">
        <f t="shared" si="13"/>
        <v>10.799999999999997</v>
      </c>
      <c r="M89" s="7">
        <f t="shared" si="14"/>
        <v>20</v>
      </c>
      <c r="N89" s="45">
        <f t="shared" si="15"/>
        <v>8666316.5730000008</v>
      </c>
      <c r="O89" s="45">
        <f t="shared" si="16"/>
        <v>1444386.0955000001</v>
      </c>
      <c r="P89" s="45">
        <f t="shared" si="17"/>
        <v>3119873.9662799994</v>
      </c>
      <c r="Q89" s="45">
        <f t="shared" si="18"/>
        <v>5777544.3820000002</v>
      </c>
      <c r="R89" s="45">
        <f t="shared" si="19"/>
        <v>19008121.01678</v>
      </c>
      <c r="S89" s="45">
        <f t="shared" si="20"/>
        <v>19008121.01678</v>
      </c>
    </row>
    <row r="90" spans="1:19" ht="13" x14ac:dyDescent="0.15">
      <c r="A90" s="60" t="s">
        <v>97</v>
      </c>
      <c r="B90" s="61">
        <v>47.4</v>
      </c>
      <c r="C90" s="60" t="s">
        <v>97</v>
      </c>
      <c r="D90" s="62">
        <v>239527</v>
      </c>
      <c r="E90" s="62">
        <v>408008831</v>
      </c>
      <c r="F90" s="61">
        <v>75.3</v>
      </c>
      <c r="G90" s="63">
        <v>1703.3910000000001</v>
      </c>
      <c r="H90" s="7">
        <f t="shared" si="12"/>
        <v>27.9</v>
      </c>
      <c r="I90" s="7" t="s">
        <v>566</v>
      </c>
      <c r="J90" s="7">
        <v>30</v>
      </c>
      <c r="K90" s="7">
        <v>5</v>
      </c>
      <c r="L90" s="7">
        <f t="shared" si="13"/>
        <v>12.399999999999999</v>
      </c>
      <c r="M90" s="7">
        <f t="shared" si="14"/>
        <v>27.9</v>
      </c>
      <c r="N90" s="45">
        <f t="shared" si="15"/>
        <v>1224026.493</v>
      </c>
      <c r="O90" s="45">
        <f t="shared" si="16"/>
        <v>204004.4155</v>
      </c>
      <c r="P90" s="45">
        <f t="shared" si="17"/>
        <v>505930.95043999999</v>
      </c>
      <c r="Q90" s="45">
        <f t="shared" si="18"/>
        <v>1138344.63849</v>
      </c>
      <c r="R90" s="45">
        <f t="shared" si="19"/>
        <v>3072306.49743</v>
      </c>
      <c r="S90" s="45">
        <f t="shared" si="20"/>
        <v>3072306.49743</v>
      </c>
    </row>
    <row r="91" spans="1:19" ht="13" x14ac:dyDescent="0.15">
      <c r="A91" s="60" t="s">
        <v>98</v>
      </c>
      <c r="B91" s="61">
        <v>44.5</v>
      </c>
      <c r="C91" s="60" t="s">
        <v>98</v>
      </c>
      <c r="D91" s="62">
        <v>136707</v>
      </c>
      <c r="E91" s="62">
        <v>40326724</v>
      </c>
      <c r="F91" s="61">
        <v>81</v>
      </c>
      <c r="G91" s="61">
        <v>294.98599999999999</v>
      </c>
      <c r="H91" s="7">
        <f t="shared" si="12"/>
        <v>36.5</v>
      </c>
      <c r="I91" s="7" t="s">
        <v>566</v>
      </c>
      <c r="J91" s="7">
        <v>30</v>
      </c>
      <c r="K91" s="7">
        <v>5</v>
      </c>
      <c r="L91" s="7">
        <f t="shared" si="13"/>
        <v>9.5</v>
      </c>
      <c r="M91" s="7">
        <f t="shared" si="14"/>
        <v>36.5</v>
      </c>
      <c r="N91" s="45">
        <f t="shared" si="15"/>
        <v>120980.17200000001</v>
      </c>
      <c r="O91" s="45">
        <f t="shared" si="16"/>
        <v>20163.362000000001</v>
      </c>
      <c r="P91" s="45">
        <f t="shared" si="17"/>
        <v>38310.387799999997</v>
      </c>
      <c r="Q91" s="45">
        <f t="shared" si="18"/>
        <v>147192.54259999999</v>
      </c>
      <c r="R91" s="45">
        <f t="shared" si="19"/>
        <v>326646.4644</v>
      </c>
      <c r="S91" s="45">
        <f t="shared" si="20"/>
        <v>326646.4644</v>
      </c>
    </row>
    <row r="92" spans="1:19" ht="13" x14ac:dyDescent="0.15">
      <c r="A92" s="60" t="s">
        <v>99</v>
      </c>
      <c r="B92" s="61">
        <v>44.4</v>
      </c>
      <c r="C92" s="60" t="s">
        <v>99</v>
      </c>
      <c r="D92" s="62">
        <v>941820</v>
      </c>
      <c r="E92" s="62">
        <v>79417519425</v>
      </c>
      <c r="F92" s="61">
        <v>92.4</v>
      </c>
      <c r="G92" s="63">
        <v>84323.425000000003</v>
      </c>
      <c r="H92" s="7">
        <f t="shared" si="12"/>
        <v>48.000000000000007</v>
      </c>
      <c r="I92" s="7" t="s">
        <v>566</v>
      </c>
      <c r="J92" s="7">
        <v>30</v>
      </c>
      <c r="K92" s="7">
        <v>5</v>
      </c>
      <c r="L92" s="7">
        <f t="shared" si="13"/>
        <v>9.3999999999999986</v>
      </c>
      <c r="M92" s="7">
        <f t="shared" si="14"/>
        <v>48.000000000000007</v>
      </c>
      <c r="N92" s="45">
        <f t="shared" si="15"/>
        <v>238252558.27500001</v>
      </c>
      <c r="O92" s="45">
        <f t="shared" si="16"/>
        <v>39708759.712499999</v>
      </c>
      <c r="P92" s="45">
        <f t="shared" si="17"/>
        <v>74652468.259499982</v>
      </c>
      <c r="Q92" s="45">
        <f t="shared" si="18"/>
        <v>381204093.24000007</v>
      </c>
      <c r="R92" s="45">
        <f t="shared" si="19"/>
        <v>733817879.48699999</v>
      </c>
      <c r="S92" s="45">
        <f t="shared" si="20"/>
        <v>733817879.48699999</v>
      </c>
    </row>
    <row r="93" spans="1:19" ht="13" x14ac:dyDescent="0.15">
      <c r="A93" s="60" t="s">
        <v>100</v>
      </c>
      <c r="B93" s="61">
        <v>46.6</v>
      </c>
      <c r="C93" s="60" t="s">
        <v>100</v>
      </c>
      <c r="D93" s="62">
        <v>294003</v>
      </c>
      <c r="E93" s="62">
        <v>108653644</v>
      </c>
      <c r="F93" s="61">
        <v>117.1</v>
      </c>
      <c r="G93" s="61">
        <v>369.56599999999997</v>
      </c>
      <c r="H93" s="7">
        <f t="shared" si="12"/>
        <v>70.5</v>
      </c>
      <c r="I93" s="7" t="s">
        <v>566</v>
      </c>
      <c r="J93" s="7">
        <v>30</v>
      </c>
      <c r="K93" s="7">
        <v>5</v>
      </c>
      <c r="L93" s="7">
        <f t="shared" si="13"/>
        <v>11.600000000000001</v>
      </c>
      <c r="M93" s="7">
        <f t="shared" si="14"/>
        <v>70.5</v>
      </c>
      <c r="N93" s="45">
        <f t="shared" si="15"/>
        <v>325960.93199999997</v>
      </c>
      <c r="O93" s="45">
        <f t="shared" si="16"/>
        <v>54326.822</v>
      </c>
      <c r="P93" s="45">
        <f t="shared" si="17"/>
        <v>126038.22704000001</v>
      </c>
      <c r="Q93" s="45">
        <f t="shared" si="18"/>
        <v>766008.19019999995</v>
      </c>
      <c r="R93" s="45">
        <f t="shared" si="19"/>
        <v>1272334.1712400001</v>
      </c>
      <c r="S93" s="45">
        <f t="shared" si="20"/>
        <v>1272334.1712400001</v>
      </c>
    </row>
    <row r="94" spans="1:19" ht="13" x14ac:dyDescent="0.15">
      <c r="A94" s="60" t="s">
        <v>101</v>
      </c>
      <c r="B94" s="61">
        <v>45.6</v>
      </c>
      <c r="C94" s="60" t="s">
        <v>101</v>
      </c>
      <c r="D94" s="62">
        <v>656528</v>
      </c>
      <c r="E94" s="62">
        <v>4898752994</v>
      </c>
      <c r="F94" s="61">
        <v>72.7</v>
      </c>
      <c r="G94" s="63">
        <v>7461.6009999999997</v>
      </c>
      <c r="H94" s="7">
        <f t="shared" si="12"/>
        <v>27.1</v>
      </c>
      <c r="I94" s="7" t="s">
        <v>566</v>
      </c>
      <c r="J94" s="7">
        <v>30</v>
      </c>
      <c r="K94" s="7">
        <v>5</v>
      </c>
      <c r="L94" s="7">
        <f t="shared" si="13"/>
        <v>10.600000000000001</v>
      </c>
      <c r="M94" s="7">
        <f t="shared" si="14"/>
        <v>27.1</v>
      </c>
      <c r="N94" s="45">
        <f t="shared" si="15"/>
        <v>14696258.982000001</v>
      </c>
      <c r="O94" s="45">
        <f t="shared" si="16"/>
        <v>2449376.497</v>
      </c>
      <c r="P94" s="45">
        <f t="shared" si="17"/>
        <v>5192678.1736400006</v>
      </c>
      <c r="Q94" s="45">
        <f t="shared" si="18"/>
        <v>13275620.613740001</v>
      </c>
      <c r="R94" s="45">
        <f t="shared" si="19"/>
        <v>35613934.266380005</v>
      </c>
      <c r="S94" s="45">
        <f t="shared" si="20"/>
        <v>35613934.266379997</v>
      </c>
    </row>
    <row r="95" spans="1:19" ht="13" x14ac:dyDescent="0.15">
      <c r="A95" s="60" t="s">
        <v>102</v>
      </c>
      <c r="B95" s="61">
        <v>46</v>
      </c>
      <c r="C95" s="60" t="s">
        <v>102</v>
      </c>
      <c r="D95" s="62">
        <v>278127</v>
      </c>
      <c r="E95" s="62">
        <v>861867847</v>
      </c>
      <c r="F95" s="61">
        <v>66.599999999999994</v>
      </c>
      <c r="G95" s="63">
        <v>3098.8240000000001</v>
      </c>
      <c r="H95" s="7">
        <f t="shared" si="12"/>
        <v>20.599999999999994</v>
      </c>
      <c r="I95" s="7" t="s">
        <v>566</v>
      </c>
      <c r="J95" s="7">
        <v>30</v>
      </c>
      <c r="K95" s="7">
        <v>5</v>
      </c>
      <c r="L95" s="7">
        <f t="shared" si="13"/>
        <v>11</v>
      </c>
      <c r="M95" s="7">
        <f t="shared" si="14"/>
        <v>20.599999999999994</v>
      </c>
      <c r="N95" s="45">
        <f t="shared" si="15"/>
        <v>2585603.5410000002</v>
      </c>
      <c r="O95" s="45">
        <f t="shared" si="16"/>
        <v>430933.92349999998</v>
      </c>
      <c r="P95" s="45">
        <f t="shared" si="17"/>
        <v>948054.63170000003</v>
      </c>
      <c r="Q95" s="45">
        <f t="shared" si="18"/>
        <v>1775447.7648199997</v>
      </c>
      <c r="R95" s="45">
        <f t="shared" si="19"/>
        <v>5740039.8610200007</v>
      </c>
      <c r="S95" s="45">
        <f t="shared" si="20"/>
        <v>5740039.8610199997</v>
      </c>
    </row>
    <row r="96" spans="1:19" ht="13" x14ac:dyDescent="0.15">
      <c r="A96" s="60" t="s">
        <v>103</v>
      </c>
      <c r="B96" s="61">
        <v>45.4</v>
      </c>
      <c r="C96" s="60" t="s">
        <v>103</v>
      </c>
      <c r="D96" s="62">
        <v>727125</v>
      </c>
      <c r="E96" s="62">
        <v>9375354548</v>
      </c>
      <c r="F96" s="61">
        <v>72.2</v>
      </c>
      <c r="G96" s="63">
        <v>12893.723</v>
      </c>
      <c r="H96" s="7">
        <f t="shared" si="12"/>
        <v>26.800000000000004</v>
      </c>
      <c r="I96" s="7" t="s">
        <v>566</v>
      </c>
      <c r="J96" s="7">
        <v>30</v>
      </c>
      <c r="K96" s="7">
        <v>5</v>
      </c>
      <c r="L96" s="7">
        <f t="shared" si="13"/>
        <v>10.399999999999999</v>
      </c>
      <c r="M96" s="7">
        <f t="shared" si="14"/>
        <v>26.800000000000004</v>
      </c>
      <c r="N96" s="45">
        <f t="shared" si="15"/>
        <v>28126063.644000001</v>
      </c>
      <c r="O96" s="45">
        <f t="shared" si="16"/>
        <v>4687677.2740000002</v>
      </c>
      <c r="P96" s="45">
        <f t="shared" si="17"/>
        <v>9750368.729919998</v>
      </c>
      <c r="Q96" s="45">
        <f t="shared" si="18"/>
        <v>25125950.188640006</v>
      </c>
      <c r="R96" s="45">
        <f t="shared" si="19"/>
        <v>67690059.836560011</v>
      </c>
      <c r="S96" s="45">
        <f t="shared" si="20"/>
        <v>67690059.836559996</v>
      </c>
    </row>
    <row r="97" spans="1:19" ht="13" x14ac:dyDescent="0.15">
      <c r="A97" s="60" t="s">
        <v>104</v>
      </c>
      <c r="B97" s="61">
        <v>47</v>
      </c>
      <c r="C97" s="60" t="s">
        <v>104</v>
      </c>
      <c r="D97" s="62">
        <v>326580</v>
      </c>
      <c r="E97" s="62">
        <v>623335442</v>
      </c>
      <c r="F97" s="61">
        <v>83.2</v>
      </c>
      <c r="G97" s="63">
        <v>1908.6769999999999</v>
      </c>
      <c r="H97" s="7">
        <f t="shared" si="12"/>
        <v>36.200000000000003</v>
      </c>
      <c r="I97" s="7" t="s">
        <v>566</v>
      </c>
      <c r="J97" s="7">
        <v>30</v>
      </c>
      <c r="K97" s="7">
        <v>5</v>
      </c>
      <c r="L97" s="7">
        <f t="shared" si="13"/>
        <v>12</v>
      </c>
      <c r="M97" s="7">
        <f t="shared" si="14"/>
        <v>36.200000000000003</v>
      </c>
      <c r="N97" s="45">
        <f t="shared" si="15"/>
        <v>1870006.3259999999</v>
      </c>
      <c r="O97" s="45">
        <f t="shared" si="16"/>
        <v>311667.72100000002</v>
      </c>
      <c r="P97" s="45">
        <f t="shared" si="17"/>
        <v>748002.53040000005</v>
      </c>
      <c r="Q97" s="45">
        <f t="shared" si="18"/>
        <v>2256474.3000400001</v>
      </c>
      <c r="R97" s="45">
        <f t="shared" si="19"/>
        <v>5186150.87744</v>
      </c>
      <c r="S97" s="45">
        <f t="shared" si="20"/>
        <v>5186150.87744</v>
      </c>
    </row>
    <row r="98" spans="1:19" ht="13" x14ac:dyDescent="0.15">
      <c r="A98" s="60" t="s">
        <v>105</v>
      </c>
      <c r="B98" s="61">
        <v>46.6</v>
      </c>
      <c r="C98" s="60" t="s">
        <v>105</v>
      </c>
      <c r="D98" s="62">
        <v>286521</v>
      </c>
      <c r="E98" s="62">
        <v>1051493934</v>
      </c>
      <c r="F98" s="61">
        <v>64.2</v>
      </c>
      <c r="G98" s="63">
        <v>3669.8670000000002</v>
      </c>
      <c r="H98" s="7">
        <f t="shared" si="12"/>
        <v>17.600000000000001</v>
      </c>
      <c r="I98" s="7" t="s">
        <v>566</v>
      </c>
      <c r="J98" s="7">
        <v>30</v>
      </c>
      <c r="K98" s="7">
        <v>5</v>
      </c>
      <c r="L98" s="7">
        <f t="shared" si="13"/>
        <v>11.600000000000001</v>
      </c>
      <c r="M98" s="7">
        <f t="shared" si="14"/>
        <v>17.600000000000001</v>
      </c>
      <c r="N98" s="45">
        <f t="shared" si="15"/>
        <v>3154481.8020000001</v>
      </c>
      <c r="O98" s="45">
        <f t="shared" si="16"/>
        <v>525746.96699999995</v>
      </c>
      <c r="P98" s="45">
        <f t="shared" si="17"/>
        <v>1219732.9634400001</v>
      </c>
      <c r="Q98" s="45">
        <f t="shared" si="18"/>
        <v>1850629.3238400002</v>
      </c>
      <c r="R98" s="45">
        <f t="shared" si="19"/>
        <v>6750591.0562800001</v>
      </c>
      <c r="S98" s="45">
        <f t="shared" si="20"/>
        <v>6750591.0562800001</v>
      </c>
    </row>
    <row r="99" spans="1:19" ht="13" x14ac:dyDescent="0.15">
      <c r="A99" s="60" t="s">
        <v>106</v>
      </c>
      <c r="B99" s="61">
        <v>45.7</v>
      </c>
      <c r="C99" s="60" t="s">
        <v>106</v>
      </c>
      <c r="D99" s="62">
        <v>383967</v>
      </c>
      <c r="E99" s="62">
        <v>826411177</v>
      </c>
      <c r="F99" s="61">
        <v>60.5</v>
      </c>
      <c r="G99" s="63">
        <v>2152.2950000000001</v>
      </c>
      <c r="H99" s="7">
        <f t="shared" si="12"/>
        <v>14.799999999999997</v>
      </c>
      <c r="I99" s="7" t="s">
        <v>566</v>
      </c>
      <c r="J99" s="7">
        <v>30</v>
      </c>
      <c r="K99" s="7">
        <v>5</v>
      </c>
      <c r="L99" s="7">
        <f t="shared" si="13"/>
        <v>10.700000000000003</v>
      </c>
      <c r="M99" s="7">
        <f t="shared" si="14"/>
        <v>14.799999999999997</v>
      </c>
      <c r="N99" s="45">
        <f t="shared" si="15"/>
        <v>2479233.531</v>
      </c>
      <c r="O99" s="45">
        <f t="shared" si="16"/>
        <v>413205.58850000001</v>
      </c>
      <c r="P99" s="45">
        <f t="shared" si="17"/>
        <v>884259.95939000021</v>
      </c>
      <c r="Q99" s="45">
        <f t="shared" si="18"/>
        <v>1223088.5419599998</v>
      </c>
      <c r="R99" s="45">
        <f t="shared" si="19"/>
        <v>4999787.6208500005</v>
      </c>
      <c r="S99" s="45">
        <f t="shared" si="20"/>
        <v>4999787.6208499996</v>
      </c>
    </row>
    <row r="100" spans="1:19" ht="13" x14ac:dyDescent="0.15">
      <c r="A100" s="60" t="s">
        <v>107</v>
      </c>
      <c r="B100" s="61">
        <v>45.8</v>
      </c>
      <c r="C100" s="60" t="s">
        <v>107</v>
      </c>
      <c r="D100" s="62">
        <v>429211</v>
      </c>
      <c r="E100" s="62">
        <v>3409429477</v>
      </c>
      <c r="F100" s="61">
        <v>59.9</v>
      </c>
      <c r="G100" s="63">
        <v>7943.4840000000004</v>
      </c>
      <c r="H100" s="7">
        <f t="shared" si="12"/>
        <v>14.100000000000001</v>
      </c>
      <c r="I100" s="7" t="s">
        <v>566</v>
      </c>
      <c r="J100" s="7">
        <v>30</v>
      </c>
      <c r="K100" s="7">
        <v>5</v>
      </c>
      <c r="L100" s="7">
        <f t="shared" si="13"/>
        <v>10.799999999999997</v>
      </c>
      <c r="M100" s="7">
        <f t="shared" si="14"/>
        <v>14.100000000000001</v>
      </c>
      <c r="N100" s="45">
        <f t="shared" si="15"/>
        <v>10228288.431</v>
      </c>
      <c r="O100" s="45">
        <f t="shared" si="16"/>
        <v>1704714.7385</v>
      </c>
      <c r="P100" s="45">
        <f t="shared" si="17"/>
        <v>3682183.8351599989</v>
      </c>
      <c r="Q100" s="45">
        <f t="shared" si="18"/>
        <v>4807295.5625700001</v>
      </c>
      <c r="R100" s="45">
        <f t="shared" si="19"/>
        <v>20422482.567230001</v>
      </c>
      <c r="S100" s="45">
        <f t="shared" si="20"/>
        <v>20422482.567229997</v>
      </c>
    </row>
    <row r="101" spans="1:19" ht="13" x14ac:dyDescent="0.15">
      <c r="A101" s="60" t="s">
        <v>108</v>
      </c>
      <c r="B101" s="61">
        <v>45.8</v>
      </c>
      <c r="C101" s="60" t="s">
        <v>108</v>
      </c>
      <c r="D101" s="62">
        <v>385091</v>
      </c>
      <c r="E101" s="62">
        <v>838550101</v>
      </c>
      <c r="F101" s="61">
        <v>74.400000000000006</v>
      </c>
      <c r="G101" s="63">
        <v>2177.5390000000002</v>
      </c>
      <c r="H101" s="7">
        <f t="shared" si="12"/>
        <v>28.600000000000009</v>
      </c>
      <c r="I101" s="7" t="s">
        <v>566</v>
      </c>
      <c r="J101" s="7">
        <v>30</v>
      </c>
      <c r="K101" s="7">
        <v>5</v>
      </c>
      <c r="L101" s="7">
        <f t="shared" si="13"/>
        <v>10.799999999999997</v>
      </c>
      <c r="M101" s="7">
        <f t="shared" si="14"/>
        <v>28.600000000000009</v>
      </c>
      <c r="N101" s="45">
        <f t="shared" si="15"/>
        <v>2515650.3029999998</v>
      </c>
      <c r="O101" s="45">
        <f t="shared" si="16"/>
        <v>419275.05050000001</v>
      </c>
      <c r="P101" s="45">
        <f t="shared" si="17"/>
        <v>905634.10907999973</v>
      </c>
      <c r="Q101" s="45">
        <f t="shared" si="18"/>
        <v>2398253.2888600007</v>
      </c>
      <c r="R101" s="45">
        <f t="shared" si="19"/>
        <v>6238812.7514399998</v>
      </c>
      <c r="S101" s="45">
        <f t="shared" si="20"/>
        <v>6238812.7514399998</v>
      </c>
    </row>
    <row r="102" spans="1:19" ht="13" x14ac:dyDescent="0.15">
      <c r="A102" s="60" t="s">
        <v>109</v>
      </c>
      <c r="B102" s="61">
        <v>45.9</v>
      </c>
      <c r="C102" s="60" t="s">
        <v>109</v>
      </c>
      <c r="D102" s="62">
        <v>394438</v>
      </c>
      <c r="E102" s="62">
        <v>311545838</v>
      </c>
      <c r="F102" s="61">
        <v>63.4</v>
      </c>
      <c r="G102" s="61">
        <v>789.84699999999998</v>
      </c>
      <c r="H102" s="7">
        <f t="shared" si="12"/>
        <v>17.5</v>
      </c>
      <c r="I102" s="7" t="s">
        <v>566</v>
      </c>
      <c r="J102" s="7">
        <v>30</v>
      </c>
      <c r="K102" s="7">
        <v>5</v>
      </c>
      <c r="L102" s="7">
        <f t="shared" si="13"/>
        <v>10.899999999999999</v>
      </c>
      <c r="M102" s="7">
        <f t="shared" si="14"/>
        <v>17.5</v>
      </c>
      <c r="N102" s="45">
        <f t="shared" si="15"/>
        <v>934637.51399999997</v>
      </c>
      <c r="O102" s="45">
        <f t="shared" si="16"/>
        <v>155772.91899999999</v>
      </c>
      <c r="P102" s="45">
        <f t="shared" si="17"/>
        <v>339584.96341999993</v>
      </c>
      <c r="Q102" s="45">
        <f t="shared" si="18"/>
        <v>545205.21649999998</v>
      </c>
      <c r="R102" s="45">
        <f t="shared" si="19"/>
        <v>1975200.6129199998</v>
      </c>
      <c r="S102" s="45">
        <f t="shared" si="20"/>
        <v>1975200.61292</v>
      </c>
    </row>
    <row r="103" spans="1:19" ht="13" x14ac:dyDescent="0.15">
      <c r="A103" s="60" t="s">
        <v>110</v>
      </c>
      <c r="B103" s="61">
        <v>46.6</v>
      </c>
      <c r="C103" s="60" t="s">
        <v>110</v>
      </c>
      <c r="D103" s="62">
        <v>263740</v>
      </c>
      <c r="E103" s="62">
        <v>389553086</v>
      </c>
      <c r="F103" s="61">
        <v>80</v>
      </c>
      <c r="G103" s="63">
        <v>1477.0350000000001</v>
      </c>
      <c r="H103" s="7">
        <f t="shared" ref="H103:H134" si="21">F103-B103</f>
        <v>33.4</v>
      </c>
      <c r="I103" s="7" t="s">
        <v>566</v>
      </c>
      <c r="J103" s="7">
        <v>30</v>
      </c>
      <c r="K103" s="7">
        <v>5</v>
      </c>
      <c r="L103" s="7">
        <f t="shared" ref="L103:L134" si="22">B103-J103-K103</f>
        <v>11.600000000000001</v>
      </c>
      <c r="M103" s="7">
        <f t="shared" si="14"/>
        <v>33.4</v>
      </c>
      <c r="N103" s="45">
        <f t="shared" si="15"/>
        <v>1168659.2579999999</v>
      </c>
      <c r="O103" s="45">
        <f t="shared" si="16"/>
        <v>194776.54300000001</v>
      </c>
      <c r="P103" s="45">
        <f t="shared" si="17"/>
        <v>451881.57976000005</v>
      </c>
      <c r="Q103" s="45">
        <f t="shared" si="18"/>
        <v>1301107.30724</v>
      </c>
      <c r="R103" s="45">
        <f t="shared" si="19"/>
        <v>3116424.6880000001</v>
      </c>
      <c r="S103" s="45">
        <f t="shared" si="20"/>
        <v>3116424.6880000001</v>
      </c>
    </row>
    <row r="104" spans="1:19" ht="13" x14ac:dyDescent="0.15">
      <c r="A104" s="60" t="s">
        <v>111</v>
      </c>
      <c r="B104" s="61">
        <v>47.4</v>
      </c>
      <c r="C104" s="60" t="s">
        <v>111</v>
      </c>
      <c r="D104" s="62">
        <v>254447</v>
      </c>
      <c r="E104" s="62">
        <v>668960745</v>
      </c>
      <c r="F104" s="61">
        <v>81.8</v>
      </c>
      <c r="G104" s="63">
        <v>2629.0729999999999</v>
      </c>
      <c r="H104" s="7">
        <f t="shared" si="21"/>
        <v>34.4</v>
      </c>
      <c r="I104" s="7" t="s">
        <v>566</v>
      </c>
      <c r="J104" s="7">
        <v>30</v>
      </c>
      <c r="K104" s="7">
        <v>5</v>
      </c>
      <c r="L104" s="7">
        <f t="shared" si="22"/>
        <v>12.399999999999999</v>
      </c>
      <c r="M104" s="7">
        <f t="shared" si="14"/>
        <v>34.4</v>
      </c>
      <c r="N104" s="45">
        <f t="shared" si="15"/>
        <v>2006882.2350000001</v>
      </c>
      <c r="O104" s="45">
        <f t="shared" si="16"/>
        <v>334480.3725</v>
      </c>
      <c r="P104" s="45">
        <f t="shared" si="17"/>
        <v>829511.3237999999</v>
      </c>
      <c r="Q104" s="45">
        <f t="shared" si="18"/>
        <v>2301224.9627999999</v>
      </c>
      <c r="R104" s="45">
        <f t="shared" si="19"/>
        <v>5472098.8940999992</v>
      </c>
      <c r="S104" s="45">
        <f t="shared" si="20"/>
        <v>5472098.8941000002</v>
      </c>
    </row>
    <row r="105" spans="1:19" ht="13" x14ac:dyDescent="0.15">
      <c r="A105" s="60" t="s">
        <v>112</v>
      </c>
      <c r="B105" s="61">
        <v>46.1</v>
      </c>
      <c r="C105" s="60" t="s">
        <v>112</v>
      </c>
      <c r="D105" s="62">
        <v>303134</v>
      </c>
      <c r="E105" s="62">
        <v>590140823</v>
      </c>
      <c r="F105" s="61">
        <v>51.7</v>
      </c>
      <c r="G105" s="63">
        <v>1946.798</v>
      </c>
      <c r="H105" s="7">
        <f t="shared" si="21"/>
        <v>5.6000000000000014</v>
      </c>
      <c r="I105" s="7" t="s">
        <v>566</v>
      </c>
      <c r="J105" s="7">
        <v>30</v>
      </c>
      <c r="K105" s="7">
        <v>5</v>
      </c>
      <c r="L105" s="7">
        <f t="shared" si="22"/>
        <v>11.100000000000001</v>
      </c>
      <c r="M105" s="7">
        <f t="shared" si="14"/>
        <v>5.6000000000000014</v>
      </c>
      <c r="N105" s="45">
        <f t="shared" si="15"/>
        <v>1770422.469</v>
      </c>
      <c r="O105" s="45">
        <f t="shared" si="16"/>
        <v>295070.41149999999</v>
      </c>
      <c r="P105" s="45">
        <f t="shared" si="17"/>
        <v>655056.31353000016</v>
      </c>
      <c r="Q105" s="45">
        <f t="shared" si="18"/>
        <v>330478.86088000005</v>
      </c>
      <c r="R105" s="45">
        <f t="shared" si="19"/>
        <v>3051028.0549099999</v>
      </c>
      <c r="S105" s="45">
        <f t="shared" si="20"/>
        <v>3051028.0549100004</v>
      </c>
    </row>
    <row r="106" spans="1:19" ht="13" x14ac:dyDescent="0.15">
      <c r="A106" s="60" t="s">
        <v>113</v>
      </c>
      <c r="B106" s="61">
        <v>45.7</v>
      </c>
      <c r="C106" s="60" t="s">
        <v>113</v>
      </c>
      <c r="D106" s="62">
        <v>386164</v>
      </c>
      <c r="E106" s="62">
        <v>1236759767</v>
      </c>
      <c r="F106" s="61">
        <v>62.9</v>
      </c>
      <c r="G106" s="63">
        <v>3202.681</v>
      </c>
      <c r="H106" s="7">
        <f t="shared" si="21"/>
        <v>17.199999999999996</v>
      </c>
      <c r="I106" s="7" t="s">
        <v>566</v>
      </c>
      <c r="J106" s="7">
        <v>30</v>
      </c>
      <c r="K106" s="7">
        <v>5</v>
      </c>
      <c r="L106" s="7">
        <f t="shared" si="22"/>
        <v>10.700000000000003</v>
      </c>
      <c r="M106" s="7">
        <f t="shared" si="14"/>
        <v>17.199999999999996</v>
      </c>
      <c r="N106" s="45">
        <f t="shared" si="15"/>
        <v>3710279.301</v>
      </c>
      <c r="O106" s="45">
        <f t="shared" si="16"/>
        <v>618379.8835</v>
      </c>
      <c r="P106" s="45">
        <f t="shared" si="17"/>
        <v>1323332.9506900003</v>
      </c>
      <c r="Q106" s="45">
        <f t="shared" si="18"/>
        <v>2127226.7992399996</v>
      </c>
      <c r="R106" s="45">
        <f t="shared" si="19"/>
        <v>7779218.9344299994</v>
      </c>
      <c r="S106" s="45">
        <f t="shared" si="20"/>
        <v>7779218.9344300004</v>
      </c>
    </row>
    <row r="107" spans="1:19" ht="13" x14ac:dyDescent="0.15">
      <c r="A107" s="60" t="s">
        <v>114</v>
      </c>
      <c r="B107" s="61">
        <v>44</v>
      </c>
      <c r="C107" s="60" t="s">
        <v>114</v>
      </c>
      <c r="D107" s="62">
        <v>986794</v>
      </c>
      <c r="E107" s="62">
        <v>1001885622</v>
      </c>
      <c r="F107" s="61">
        <v>42.4</v>
      </c>
      <c r="G107" s="63">
        <v>1015.294</v>
      </c>
      <c r="H107" s="7">
        <f t="shared" si="21"/>
        <v>-1.6000000000000014</v>
      </c>
      <c r="I107" s="7" t="s">
        <v>573</v>
      </c>
      <c r="J107" s="7">
        <v>30</v>
      </c>
      <c r="K107" s="7">
        <v>5</v>
      </c>
      <c r="L107" s="93">
        <f t="shared" si="22"/>
        <v>9</v>
      </c>
      <c r="M107" s="7">
        <v>0</v>
      </c>
      <c r="N107" s="45">
        <f t="shared" si="15"/>
        <v>3005656.8659999999</v>
      </c>
      <c r="O107" s="45">
        <f t="shared" si="16"/>
        <v>500942.81099999999</v>
      </c>
      <c r="P107" s="45">
        <f t="shared" si="17"/>
        <v>901697.05980000005</v>
      </c>
      <c r="Q107" s="45">
        <f t="shared" si="18"/>
        <v>0</v>
      </c>
      <c r="R107" s="45">
        <f t="shared" si="19"/>
        <v>4408296.7368000001</v>
      </c>
      <c r="S107" s="45">
        <f t="shared" si="20"/>
        <v>4247995.0372799998</v>
      </c>
    </row>
    <row r="108" spans="1:19" ht="13" x14ac:dyDescent="0.15">
      <c r="A108" s="60" t="s">
        <v>115</v>
      </c>
      <c r="B108" s="61">
        <v>45.6</v>
      </c>
      <c r="C108" s="60" t="s">
        <v>115</v>
      </c>
      <c r="D108" s="62">
        <v>461489</v>
      </c>
      <c r="E108" s="62">
        <v>1413149166</v>
      </c>
      <c r="F108" s="61">
        <v>58.3</v>
      </c>
      <c r="G108" s="63">
        <v>3062.152</v>
      </c>
      <c r="H108" s="7">
        <f t="shared" si="21"/>
        <v>12.699999999999996</v>
      </c>
      <c r="I108" s="7" t="s">
        <v>566</v>
      </c>
      <c r="J108" s="7">
        <v>30</v>
      </c>
      <c r="K108" s="7">
        <v>5</v>
      </c>
      <c r="L108" s="7">
        <f t="shared" si="22"/>
        <v>10.600000000000001</v>
      </c>
      <c r="M108" s="7">
        <f t="shared" ref="M108:M139" si="23">F108-B108</f>
        <v>12.699999999999996</v>
      </c>
      <c r="N108" s="45">
        <f t="shared" si="15"/>
        <v>4239447.4979999997</v>
      </c>
      <c r="O108" s="45">
        <f t="shared" si="16"/>
        <v>706574.58299999998</v>
      </c>
      <c r="P108" s="45">
        <f t="shared" si="17"/>
        <v>1497938.1159600003</v>
      </c>
      <c r="Q108" s="45">
        <f t="shared" si="18"/>
        <v>1794699.4408199992</v>
      </c>
      <c r="R108" s="45">
        <f t="shared" si="19"/>
        <v>8238659.6377799986</v>
      </c>
      <c r="S108" s="45">
        <f t="shared" si="20"/>
        <v>8238659.6377800005</v>
      </c>
    </row>
    <row r="109" spans="1:19" ht="13" x14ac:dyDescent="0.15">
      <c r="A109" s="60" t="s">
        <v>116</v>
      </c>
      <c r="B109" s="61">
        <v>44.8</v>
      </c>
      <c r="C109" s="60" t="s">
        <v>116</v>
      </c>
      <c r="D109" s="62">
        <v>345994</v>
      </c>
      <c r="E109" s="62">
        <v>250838346</v>
      </c>
      <c r="F109" s="61">
        <v>100.3</v>
      </c>
      <c r="G109" s="61">
        <v>724.97799999999995</v>
      </c>
      <c r="H109" s="7">
        <f t="shared" si="21"/>
        <v>55.5</v>
      </c>
      <c r="I109" s="7" t="s">
        <v>566</v>
      </c>
      <c r="J109" s="7">
        <v>30</v>
      </c>
      <c r="K109" s="7">
        <v>5</v>
      </c>
      <c r="L109" s="7">
        <f t="shared" si="22"/>
        <v>9.7999999999999972</v>
      </c>
      <c r="M109" s="7">
        <f t="shared" si="23"/>
        <v>55.5</v>
      </c>
      <c r="N109" s="45">
        <f t="shared" si="15"/>
        <v>752515.03799999994</v>
      </c>
      <c r="O109" s="45">
        <f t="shared" si="16"/>
        <v>125419.173</v>
      </c>
      <c r="P109" s="45">
        <f t="shared" si="17"/>
        <v>245821.57907999994</v>
      </c>
      <c r="Q109" s="45">
        <f t="shared" si="18"/>
        <v>1392152.8203</v>
      </c>
      <c r="R109" s="45">
        <f t="shared" si="19"/>
        <v>2515908.6103799995</v>
      </c>
      <c r="S109" s="45">
        <f t="shared" si="20"/>
        <v>2515908.61038</v>
      </c>
    </row>
    <row r="110" spans="1:19" ht="13" x14ac:dyDescent="0.15">
      <c r="A110" s="60" t="s">
        <v>117</v>
      </c>
      <c r="B110" s="61">
        <v>42.9</v>
      </c>
      <c r="C110" s="60" t="s">
        <v>117</v>
      </c>
      <c r="D110" s="62">
        <v>1041132</v>
      </c>
      <c r="E110" s="62">
        <v>861098631</v>
      </c>
      <c r="F110" s="61">
        <v>50.9</v>
      </c>
      <c r="G110" s="61">
        <v>827.07899999999995</v>
      </c>
      <c r="H110" s="7">
        <f t="shared" si="21"/>
        <v>8</v>
      </c>
      <c r="I110" s="7" t="s">
        <v>566</v>
      </c>
      <c r="J110" s="7">
        <v>30</v>
      </c>
      <c r="K110" s="7">
        <v>5</v>
      </c>
      <c r="L110" s="7">
        <f t="shared" si="22"/>
        <v>7.8999999999999986</v>
      </c>
      <c r="M110" s="7">
        <f t="shared" si="23"/>
        <v>8</v>
      </c>
      <c r="N110" s="45">
        <f t="shared" si="15"/>
        <v>2583295.8930000002</v>
      </c>
      <c r="O110" s="45">
        <f t="shared" si="16"/>
        <v>430549.31550000003</v>
      </c>
      <c r="P110" s="45">
        <f t="shared" si="17"/>
        <v>680267.91848999984</v>
      </c>
      <c r="Q110" s="45">
        <f t="shared" si="18"/>
        <v>688878.90480000002</v>
      </c>
      <c r="R110" s="45">
        <f t="shared" si="19"/>
        <v>4382992.0317899995</v>
      </c>
      <c r="S110" s="45">
        <f t="shared" si="20"/>
        <v>4382992.0317900004</v>
      </c>
    </row>
    <row r="111" spans="1:19" ht="13" x14ac:dyDescent="0.15">
      <c r="A111" s="60" t="s">
        <v>118</v>
      </c>
      <c r="B111" s="61">
        <v>45.2</v>
      </c>
      <c r="C111" s="60" t="s">
        <v>118</v>
      </c>
      <c r="D111" s="62">
        <v>560044</v>
      </c>
      <c r="E111" s="62">
        <v>5893876648</v>
      </c>
      <c r="F111" s="61">
        <v>71.8</v>
      </c>
      <c r="G111" s="63">
        <v>10523.945</v>
      </c>
      <c r="H111" s="7">
        <f t="shared" si="21"/>
        <v>26.599999999999994</v>
      </c>
      <c r="I111" s="7" t="s">
        <v>566</v>
      </c>
      <c r="J111" s="7">
        <v>30</v>
      </c>
      <c r="K111" s="7">
        <v>5</v>
      </c>
      <c r="L111" s="7">
        <f t="shared" si="22"/>
        <v>10.200000000000003</v>
      </c>
      <c r="M111" s="7">
        <f t="shared" si="23"/>
        <v>26.599999999999994</v>
      </c>
      <c r="N111" s="45">
        <f t="shared" si="15"/>
        <v>17681629.943999998</v>
      </c>
      <c r="O111" s="45">
        <f t="shared" si="16"/>
        <v>2946938.324</v>
      </c>
      <c r="P111" s="45">
        <f t="shared" si="17"/>
        <v>6011754.1809600014</v>
      </c>
      <c r="Q111" s="45">
        <f t="shared" si="18"/>
        <v>15677711.883679995</v>
      </c>
      <c r="R111" s="45">
        <f t="shared" si="19"/>
        <v>42318034.332639992</v>
      </c>
      <c r="S111" s="45">
        <f t="shared" si="20"/>
        <v>42318034.33264</v>
      </c>
    </row>
    <row r="112" spans="1:19" ht="13" x14ac:dyDescent="0.15">
      <c r="A112" s="60" t="s">
        <v>119</v>
      </c>
      <c r="B112" s="61">
        <v>46.7</v>
      </c>
      <c r="C112" s="60" t="s">
        <v>119</v>
      </c>
      <c r="D112" s="62">
        <v>205737</v>
      </c>
      <c r="E112" s="62">
        <v>352703642</v>
      </c>
      <c r="F112" s="61">
        <v>75.599999999999994</v>
      </c>
      <c r="G112" s="63">
        <v>1714.3440000000001</v>
      </c>
      <c r="H112" s="7">
        <f t="shared" si="21"/>
        <v>28.899999999999991</v>
      </c>
      <c r="I112" s="7" t="s">
        <v>566</v>
      </c>
      <c r="J112" s="7">
        <v>30</v>
      </c>
      <c r="K112" s="7">
        <v>5</v>
      </c>
      <c r="L112" s="7">
        <f t="shared" si="22"/>
        <v>11.700000000000003</v>
      </c>
      <c r="M112" s="7">
        <f t="shared" si="23"/>
        <v>28.899999999999991</v>
      </c>
      <c r="N112" s="45">
        <f t="shared" si="15"/>
        <v>1058110.926</v>
      </c>
      <c r="O112" s="45">
        <f t="shared" si="16"/>
        <v>176351.821</v>
      </c>
      <c r="P112" s="45">
        <f t="shared" si="17"/>
        <v>412663.26114000013</v>
      </c>
      <c r="Q112" s="45">
        <f t="shared" si="18"/>
        <v>1019313.5253799998</v>
      </c>
      <c r="R112" s="45">
        <f t="shared" si="19"/>
        <v>2666439.5335200001</v>
      </c>
      <c r="S112" s="45">
        <f t="shared" si="20"/>
        <v>2666439.5335199996</v>
      </c>
    </row>
    <row r="113" spans="1:19" ht="13" x14ac:dyDescent="0.15">
      <c r="A113" s="60" t="s">
        <v>120</v>
      </c>
      <c r="B113" s="61">
        <v>45.4</v>
      </c>
      <c r="C113" s="60" t="s">
        <v>120</v>
      </c>
      <c r="D113" s="62">
        <v>521516</v>
      </c>
      <c r="E113" s="62">
        <v>1495685250</v>
      </c>
      <c r="F113" s="61">
        <v>69.7</v>
      </c>
      <c r="G113" s="63">
        <v>2867.9569999999999</v>
      </c>
      <c r="H113" s="7">
        <f t="shared" si="21"/>
        <v>24.300000000000004</v>
      </c>
      <c r="I113" s="7" t="s">
        <v>566</v>
      </c>
      <c r="J113" s="7">
        <v>30</v>
      </c>
      <c r="K113" s="7">
        <v>5</v>
      </c>
      <c r="L113" s="7">
        <f t="shared" si="22"/>
        <v>10.399999999999999</v>
      </c>
      <c r="M113" s="7">
        <f t="shared" si="23"/>
        <v>24.300000000000004</v>
      </c>
      <c r="N113" s="45">
        <f t="shared" si="15"/>
        <v>4487055.75</v>
      </c>
      <c r="O113" s="45">
        <f t="shared" si="16"/>
        <v>747842.625</v>
      </c>
      <c r="P113" s="45">
        <f t="shared" si="17"/>
        <v>1555512.66</v>
      </c>
      <c r="Q113" s="45">
        <f t="shared" si="18"/>
        <v>3634515.1575000007</v>
      </c>
      <c r="R113" s="45">
        <f t="shared" si="19"/>
        <v>10424926.192500001</v>
      </c>
      <c r="S113" s="45">
        <f t="shared" si="20"/>
        <v>10424926.192500001</v>
      </c>
    </row>
    <row r="114" spans="1:19" ht="13" x14ac:dyDescent="0.15">
      <c r="A114" s="60" t="s">
        <v>121</v>
      </c>
      <c r="B114" s="61">
        <v>45.1</v>
      </c>
      <c r="C114" s="60" t="s">
        <v>121</v>
      </c>
      <c r="D114" s="62">
        <v>643960</v>
      </c>
      <c r="E114" s="62">
        <v>2674449992</v>
      </c>
      <c r="F114" s="61">
        <v>64.7</v>
      </c>
      <c r="G114" s="63">
        <v>4153.1319999999996</v>
      </c>
      <c r="H114" s="7">
        <f t="shared" si="21"/>
        <v>19.600000000000001</v>
      </c>
      <c r="I114" s="7" t="s">
        <v>566</v>
      </c>
      <c r="J114" s="7">
        <v>30</v>
      </c>
      <c r="K114" s="7">
        <v>5</v>
      </c>
      <c r="L114" s="7">
        <f t="shared" si="22"/>
        <v>10.100000000000001</v>
      </c>
      <c r="M114" s="7">
        <f t="shared" si="23"/>
        <v>19.600000000000001</v>
      </c>
      <c r="N114" s="45">
        <f t="shared" si="15"/>
        <v>8023349.9759999998</v>
      </c>
      <c r="O114" s="45">
        <f t="shared" si="16"/>
        <v>1337224.996</v>
      </c>
      <c r="P114" s="45">
        <f t="shared" si="17"/>
        <v>2701194.4919200004</v>
      </c>
      <c r="Q114" s="45">
        <f t="shared" si="18"/>
        <v>5241921.9843200007</v>
      </c>
      <c r="R114" s="45">
        <f t="shared" si="19"/>
        <v>17303691.448240001</v>
      </c>
      <c r="S114" s="45">
        <f t="shared" si="20"/>
        <v>17303691.448240001</v>
      </c>
    </row>
    <row r="115" spans="1:19" ht="13" x14ac:dyDescent="0.15">
      <c r="A115" s="60" t="s">
        <v>122</v>
      </c>
      <c r="B115" s="61">
        <v>46</v>
      </c>
      <c r="C115" s="60" t="s">
        <v>122</v>
      </c>
      <c r="D115" s="62">
        <v>276546</v>
      </c>
      <c r="E115" s="62">
        <v>438446643</v>
      </c>
      <c r="F115" s="61">
        <v>91.4</v>
      </c>
      <c r="G115" s="63">
        <v>1585.4390000000001</v>
      </c>
      <c r="H115" s="7">
        <f t="shared" si="21"/>
        <v>45.400000000000006</v>
      </c>
      <c r="I115" s="7" t="s">
        <v>566</v>
      </c>
      <c r="J115" s="7">
        <v>30</v>
      </c>
      <c r="K115" s="7">
        <v>5</v>
      </c>
      <c r="L115" s="7">
        <f t="shared" si="22"/>
        <v>11</v>
      </c>
      <c r="M115" s="7">
        <f t="shared" si="23"/>
        <v>45.400000000000006</v>
      </c>
      <c r="N115" s="45">
        <f t="shared" si="15"/>
        <v>1315339.929</v>
      </c>
      <c r="O115" s="45">
        <f t="shared" si="16"/>
        <v>219223.32149999999</v>
      </c>
      <c r="P115" s="45">
        <f t="shared" si="17"/>
        <v>482291.30729999999</v>
      </c>
      <c r="Q115" s="45">
        <f t="shared" si="18"/>
        <v>1990547.7592200001</v>
      </c>
      <c r="R115" s="45">
        <f t="shared" si="19"/>
        <v>4007402.31702</v>
      </c>
      <c r="S115" s="45">
        <f t="shared" si="20"/>
        <v>4007402.3170200004</v>
      </c>
    </row>
    <row r="116" spans="1:19" ht="13" x14ac:dyDescent="0.15">
      <c r="A116" s="60" t="s">
        <v>123</v>
      </c>
      <c r="B116" s="61">
        <v>45.9</v>
      </c>
      <c r="C116" s="60" t="s">
        <v>123</v>
      </c>
      <c r="D116" s="62">
        <v>616477</v>
      </c>
      <c r="E116" s="62">
        <v>1438042022</v>
      </c>
      <c r="F116" s="61">
        <v>61.5</v>
      </c>
      <c r="G116" s="63">
        <v>2332.6790000000001</v>
      </c>
      <c r="H116" s="7">
        <f t="shared" si="21"/>
        <v>15.600000000000001</v>
      </c>
      <c r="I116" s="7" t="s">
        <v>566</v>
      </c>
      <c r="J116" s="7">
        <v>30</v>
      </c>
      <c r="K116" s="7">
        <v>5</v>
      </c>
      <c r="L116" s="7">
        <f t="shared" si="22"/>
        <v>10.899999999999999</v>
      </c>
      <c r="M116" s="7">
        <f t="shared" si="23"/>
        <v>15.600000000000001</v>
      </c>
      <c r="N116" s="45">
        <f t="shared" si="15"/>
        <v>4314126.0659999996</v>
      </c>
      <c r="O116" s="45">
        <f t="shared" si="16"/>
        <v>719021.01100000006</v>
      </c>
      <c r="P116" s="45">
        <f t="shared" si="17"/>
        <v>1567465.8039799996</v>
      </c>
      <c r="Q116" s="45">
        <f t="shared" si="18"/>
        <v>2243345.5543200001</v>
      </c>
      <c r="R116" s="45">
        <f t="shared" si="19"/>
        <v>8843958.4353</v>
      </c>
      <c r="S116" s="45">
        <f t="shared" si="20"/>
        <v>8843958.4353</v>
      </c>
    </row>
    <row r="117" spans="1:19" ht="13" x14ac:dyDescent="0.15">
      <c r="A117" s="60" t="s">
        <v>124</v>
      </c>
      <c r="B117" s="61">
        <v>45.5</v>
      </c>
      <c r="C117" s="60" t="s">
        <v>124</v>
      </c>
      <c r="D117" s="62">
        <v>232310</v>
      </c>
      <c r="E117" s="62">
        <v>386698224</v>
      </c>
      <c r="F117" s="61">
        <v>87.8</v>
      </c>
      <c r="G117" s="63">
        <v>1664.575</v>
      </c>
      <c r="H117" s="7">
        <f t="shared" si="21"/>
        <v>42.3</v>
      </c>
      <c r="I117" s="7" t="s">
        <v>566</v>
      </c>
      <c r="J117" s="7">
        <v>30</v>
      </c>
      <c r="K117" s="7">
        <v>5</v>
      </c>
      <c r="L117" s="7">
        <f t="shared" si="22"/>
        <v>10.5</v>
      </c>
      <c r="M117" s="7">
        <f t="shared" si="23"/>
        <v>42.3</v>
      </c>
      <c r="N117" s="45">
        <f t="shared" si="15"/>
        <v>1160094.672</v>
      </c>
      <c r="O117" s="45">
        <f t="shared" si="16"/>
        <v>193349.11199999999</v>
      </c>
      <c r="P117" s="45">
        <f t="shared" si="17"/>
        <v>406033.13520000002</v>
      </c>
      <c r="Q117" s="45">
        <f t="shared" si="18"/>
        <v>1635733.48752</v>
      </c>
      <c r="R117" s="45">
        <f t="shared" si="19"/>
        <v>3395210.4067199999</v>
      </c>
      <c r="S117" s="45">
        <f t="shared" si="20"/>
        <v>3395210.4067199999</v>
      </c>
    </row>
    <row r="118" spans="1:19" ht="13" x14ac:dyDescent="0.15">
      <c r="A118" s="60" t="s">
        <v>125</v>
      </c>
      <c r="B118" s="61">
        <v>44.8</v>
      </c>
      <c r="C118" s="60" t="s">
        <v>125</v>
      </c>
      <c r="D118" s="62">
        <v>675246</v>
      </c>
      <c r="E118" s="62">
        <v>4250986275</v>
      </c>
      <c r="F118" s="61">
        <v>57.9</v>
      </c>
      <c r="G118" s="63">
        <v>6295.4629999999997</v>
      </c>
      <c r="H118" s="7">
        <f t="shared" si="21"/>
        <v>13.100000000000001</v>
      </c>
      <c r="I118" s="7" t="s">
        <v>566</v>
      </c>
      <c r="J118" s="7">
        <v>30</v>
      </c>
      <c r="K118" s="7">
        <v>5</v>
      </c>
      <c r="L118" s="7">
        <f t="shared" si="22"/>
        <v>9.7999999999999972</v>
      </c>
      <c r="M118" s="7">
        <f t="shared" si="23"/>
        <v>13.100000000000001</v>
      </c>
      <c r="N118" s="45">
        <f t="shared" si="15"/>
        <v>12752958.824999999</v>
      </c>
      <c r="O118" s="45">
        <f t="shared" si="16"/>
        <v>2125493.1375000002</v>
      </c>
      <c r="P118" s="45">
        <f t="shared" si="17"/>
        <v>4165966.5494999983</v>
      </c>
      <c r="Q118" s="45">
        <f t="shared" si="18"/>
        <v>5568792.020250001</v>
      </c>
      <c r="R118" s="45">
        <f t="shared" si="19"/>
        <v>24613210.532249998</v>
      </c>
      <c r="S118" s="45">
        <f t="shared" si="20"/>
        <v>24613210.532249998</v>
      </c>
    </row>
    <row r="119" spans="1:19" ht="13" x14ac:dyDescent="0.15">
      <c r="A119" s="60" t="s">
        <v>126</v>
      </c>
      <c r="B119" s="61">
        <v>46.5</v>
      </c>
      <c r="C119" s="60" t="s">
        <v>126</v>
      </c>
      <c r="D119" s="62">
        <v>217648</v>
      </c>
      <c r="E119" s="62">
        <v>533572214</v>
      </c>
      <c r="F119" s="61">
        <v>55.6</v>
      </c>
      <c r="G119" s="63">
        <v>2451.5320000000002</v>
      </c>
      <c r="H119" s="7">
        <f t="shared" si="21"/>
        <v>9.1000000000000014</v>
      </c>
      <c r="I119" s="7" t="s">
        <v>566</v>
      </c>
      <c r="J119" s="7">
        <v>30</v>
      </c>
      <c r="K119" s="7">
        <v>5</v>
      </c>
      <c r="L119" s="7">
        <f t="shared" si="22"/>
        <v>11.5</v>
      </c>
      <c r="M119" s="7">
        <f t="shared" si="23"/>
        <v>9.1000000000000014</v>
      </c>
      <c r="N119" s="45">
        <f t="shared" si="15"/>
        <v>1600716.642</v>
      </c>
      <c r="O119" s="45">
        <f t="shared" si="16"/>
        <v>266786.10700000002</v>
      </c>
      <c r="P119" s="45">
        <f t="shared" si="17"/>
        <v>613608.04610000004</v>
      </c>
      <c r="Q119" s="45">
        <f t="shared" si="18"/>
        <v>485550.71474000008</v>
      </c>
      <c r="R119" s="45">
        <f t="shared" si="19"/>
        <v>2966661.5098400004</v>
      </c>
      <c r="S119" s="45">
        <f t="shared" si="20"/>
        <v>2966661.50984</v>
      </c>
    </row>
    <row r="120" spans="1:19" ht="13" x14ac:dyDescent="0.15">
      <c r="A120" s="60" t="s">
        <v>127</v>
      </c>
      <c r="B120" s="61">
        <v>45.2</v>
      </c>
      <c r="C120" s="60" t="s">
        <v>127</v>
      </c>
      <c r="D120" s="62">
        <v>451916</v>
      </c>
      <c r="E120" s="62">
        <v>606865365</v>
      </c>
      <c r="F120" s="61">
        <v>64.8</v>
      </c>
      <c r="G120" s="63">
        <v>1342.8710000000001</v>
      </c>
      <c r="H120" s="7">
        <f t="shared" si="21"/>
        <v>19.599999999999994</v>
      </c>
      <c r="I120" s="7" t="s">
        <v>566</v>
      </c>
      <c r="J120" s="7">
        <v>30</v>
      </c>
      <c r="K120" s="7">
        <v>5</v>
      </c>
      <c r="L120" s="7">
        <f t="shared" si="22"/>
        <v>10.200000000000003</v>
      </c>
      <c r="M120" s="7">
        <f t="shared" si="23"/>
        <v>19.599999999999994</v>
      </c>
      <c r="N120" s="45">
        <f t="shared" si="15"/>
        <v>1820596.095</v>
      </c>
      <c r="O120" s="45">
        <f t="shared" si="16"/>
        <v>303432.6825</v>
      </c>
      <c r="P120" s="45">
        <f t="shared" si="17"/>
        <v>619002.67230000021</v>
      </c>
      <c r="Q120" s="45">
        <f t="shared" si="18"/>
        <v>1189456.1153999995</v>
      </c>
      <c r="R120" s="45">
        <f t="shared" si="19"/>
        <v>3932487.5651999996</v>
      </c>
      <c r="S120" s="45">
        <f t="shared" si="20"/>
        <v>3932487.5652000001</v>
      </c>
    </row>
    <row r="121" spans="1:19" ht="13" x14ac:dyDescent="0.15">
      <c r="A121" s="60" t="s">
        <v>128</v>
      </c>
      <c r="B121" s="61">
        <v>45.3</v>
      </c>
      <c r="C121" s="60" t="s">
        <v>128</v>
      </c>
      <c r="D121" s="62">
        <v>398784</v>
      </c>
      <c r="E121" s="62">
        <v>1743861793</v>
      </c>
      <c r="F121" s="61">
        <v>65.7</v>
      </c>
      <c r="G121" s="63">
        <v>4372.9440000000004</v>
      </c>
      <c r="H121" s="7">
        <f t="shared" si="21"/>
        <v>20.400000000000006</v>
      </c>
      <c r="I121" s="7" t="s">
        <v>566</v>
      </c>
      <c r="J121" s="7">
        <v>30</v>
      </c>
      <c r="K121" s="7">
        <v>5</v>
      </c>
      <c r="L121" s="7">
        <f t="shared" si="22"/>
        <v>10.299999999999997</v>
      </c>
      <c r="M121" s="7">
        <f t="shared" si="23"/>
        <v>20.400000000000006</v>
      </c>
      <c r="N121" s="45">
        <f t="shared" si="15"/>
        <v>5231585.3789999997</v>
      </c>
      <c r="O121" s="45">
        <f t="shared" si="16"/>
        <v>871930.89650000003</v>
      </c>
      <c r="P121" s="45">
        <f t="shared" si="17"/>
        <v>1796177.6467899994</v>
      </c>
      <c r="Q121" s="45">
        <f t="shared" si="18"/>
        <v>3557478.0577200013</v>
      </c>
      <c r="R121" s="45">
        <f t="shared" si="19"/>
        <v>11457171.980010001</v>
      </c>
      <c r="S121" s="45">
        <f t="shared" si="20"/>
        <v>11457171.980010001</v>
      </c>
    </row>
    <row r="122" spans="1:19" ht="13" x14ac:dyDescent="0.15">
      <c r="A122" s="60" t="s">
        <v>129</v>
      </c>
      <c r="B122" s="61">
        <v>46.1</v>
      </c>
      <c r="C122" s="60" t="s">
        <v>129</v>
      </c>
      <c r="D122" s="62">
        <v>272089</v>
      </c>
      <c r="E122" s="62">
        <v>248647669</v>
      </c>
      <c r="F122" s="61">
        <v>68.599999999999994</v>
      </c>
      <c r="G122" s="61">
        <v>913.84699999999998</v>
      </c>
      <c r="H122" s="7">
        <f t="shared" si="21"/>
        <v>22.499999999999993</v>
      </c>
      <c r="I122" s="7" t="s">
        <v>566</v>
      </c>
      <c r="J122" s="7">
        <v>30</v>
      </c>
      <c r="K122" s="7">
        <v>5</v>
      </c>
      <c r="L122" s="7">
        <f t="shared" si="22"/>
        <v>11.100000000000001</v>
      </c>
      <c r="M122" s="7">
        <f t="shared" si="23"/>
        <v>22.499999999999993</v>
      </c>
      <c r="N122" s="45">
        <f t="shared" si="15"/>
        <v>745943.00699999998</v>
      </c>
      <c r="O122" s="45">
        <f t="shared" si="16"/>
        <v>124323.8345</v>
      </c>
      <c r="P122" s="45">
        <f t="shared" si="17"/>
        <v>275998.91259000008</v>
      </c>
      <c r="Q122" s="45">
        <f t="shared" si="18"/>
        <v>559457.25524999981</v>
      </c>
      <c r="R122" s="45">
        <f t="shared" si="19"/>
        <v>1705723.0093399999</v>
      </c>
      <c r="S122" s="45">
        <f t="shared" si="20"/>
        <v>1705723.0093399999</v>
      </c>
    </row>
    <row r="123" spans="1:19" ht="13" x14ac:dyDescent="0.15">
      <c r="A123" s="60" t="s">
        <v>130</v>
      </c>
      <c r="B123" s="61">
        <v>45.9</v>
      </c>
      <c r="C123" s="60" t="s">
        <v>130</v>
      </c>
      <c r="D123" s="62">
        <v>571323</v>
      </c>
      <c r="E123" s="62">
        <v>1406137205</v>
      </c>
      <c r="F123" s="61">
        <v>76.2</v>
      </c>
      <c r="G123" s="63">
        <v>2461.1950000000002</v>
      </c>
      <c r="H123" s="7">
        <f t="shared" si="21"/>
        <v>30.300000000000004</v>
      </c>
      <c r="I123" s="7" t="s">
        <v>566</v>
      </c>
      <c r="J123" s="7">
        <v>30</v>
      </c>
      <c r="K123" s="7">
        <v>5</v>
      </c>
      <c r="L123" s="7">
        <f t="shared" si="22"/>
        <v>10.899999999999999</v>
      </c>
      <c r="M123" s="7">
        <f t="shared" si="23"/>
        <v>30.300000000000004</v>
      </c>
      <c r="N123" s="45">
        <f t="shared" si="15"/>
        <v>4218411.6150000002</v>
      </c>
      <c r="O123" s="45">
        <f t="shared" si="16"/>
        <v>703068.60250000004</v>
      </c>
      <c r="P123" s="45">
        <f t="shared" si="17"/>
        <v>1532689.5534499998</v>
      </c>
      <c r="Q123" s="45">
        <f t="shared" si="18"/>
        <v>4260595.7311500004</v>
      </c>
      <c r="R123" s="45">
        <f t="shared" si="19"/>
        <v>10714765.5021</v>
      </c>
      <c r="S123" s="45">
        <f t="shared" si="20"/>
        <v>10714765.5021</v>
      </c>
    </row>
    <row r="124" spans="1:19" ht="13" x14ac:dyDescent="0.15">
      <c r="A124" s="60" t="s">
        <v>131</v>
      </c>
      <c r="B124" s="61">
        <v>45.5</v>
      </c>
      <c r="C124" s="60" t="s">
        <v>131</v>
      </c>
      <c r="D124" s="62">
        <v>347918</v>
      </c>
      <c r="E124" s="62">
        <v>457158926</v>
      </c>
      <c r="F124" s="61">
        <v>68.099999999999994</v>
      </c>
      <c r="G124" s="63">
        <v>1313.9829999999999</v>
      </c>
      <c r="H124" s="7">
        <f t="shared" si="21"/>
        <v>22.599999999999994</v>
      </c>
      <c r="I124" s="7" t="s">
        <v>566</v>
      </c>
      <c r="J124" s="7">
        <v>30</v>
      </c>
      <c r="K124" s="7">
        <v>5</v>
      </c>
      <c r="L124" s="7">
        <f t="shared" si="22"/>
        <v>10.5</v>
      </c>
      <c r="M124" s="7">
        <f t="shared" si="23"/>
        <v>22.599999999999994</v>
      </c>
      <c r="N124" s="45">
        <f t="shared" si="15"/>
        <v>1371476.7779999999</v>
      </c>
      <c r="O124" s="45">
        <f t="shared" si="16"/>
        <v>228579.46299999999</v>
      </c>
      <c r="P124" s="45">
        <f t="shared" si="17"/>
        <v>480016.87229999999</v>
      </c>
      <c r="Q124" s="45">
        <f t="shared" si="18"/>
        <v>1033179.1727599996</v>
      </c>
      <c r="R124" s="45">
        <f t="shared" si="19"/>
        <v>3113252.2860599994</v>
      </c>
      <c r="S124" s="45">
        <f t="shared" si="20"/>
        <v>3113252.2860599998</v>
      </c>
    </row>
    <row r="125" spans="1:19" ht="13" x14ac:dyDescent="0.15">
      <c r="A125" s="60" t="s">
        <v>132</v>
      </c>
      <c r="B125" s="61">
        <v>46.2</v>
      </c>
      <c r="C125" s="60" t="s">
        <v>132</v>
      </c>
      <c r="D125" s="62">
        <v>484770</v>
      </c>
      <c r="E125" s="62">
        <v>464363330</v>
      </c>
      <c r="F125" s="61">
        <v>64.2</v>
      </c>
      <c r="G125" s="61">
        <v>957.90499999999997</v>
      </c>
      <c r="H125" s="7">
        <f t="shared" si="21"/>
        <v>18</v>
      </c>
      <c r="I125" s="7" t="s">
        <v>566</v>
      </c>
      <c r="J125" s="7">
        <v>30</v>
      </c>
      <c r="K125" s="7">
        <v>5</v>
      </c>
      <c r="L125" s="7">
        <f t="shared" si="22"/>
        <v>11.200000000000003</v>
      </c>
      <c r="M125" s="7">
        <f t="shared" si="23"/>
        <v>18</v>
      </c>
      <c r="N125" s="45">
        <f t="shared" si="15"/>
        <v>1393089.99</v>
      </c>
      <c r="O125" s="45">
        <f t="shared" si="16"/>
        <v>232181.66500000001</v>
      </c>
      <c r="P125" s="45">
        <f t="shared" si="17"/>
        <v>520086.92960000009</v>
      </c>
      <c r="Q125" s="45">
        <f t="shared" si="18"/>
        <v>835853.99399999995</v>
      </c>
      <c r="R125" s="45">
        <f t="shared" si="19"/>
        <v>2981212.5786000001</v>
      </c>
      <c r="S125" s="45">
        <f t="shared" si="20"/>
        <v>2981212.5786000001</v>
      </c>
    </row>
    <row r="126" spans="1:19" ht="13" x14ac:dyDescent="0.15">
      <c r="A126" s="60" t="s">
        <v>133</v>
      </c>
      <c r="B126" s="61">
        <v>46</v>
      </c>
      <c r="C126" s="60" t="s">
        <v>133</v>
      </c>
      <c r="D126" s="62">
        <v>353004</v>
      </c>
      <c r="E126" s="62">
        <v>568640060</v>
      </c>
      <c r="F126" s="61">
        <v>81.599999999999994</v>
      </c>
      <c r="G126" s="63">
        <v>1610.86</v>
      </c>
      <c r="H126" s="7">
        <f t="shared" si="21"/>
        <v>35.599999999999994</v>
      </c>
      <c r="I126" s="7" t="s">
        <v>566</v>
      </c>
      <c r="J126" s="7">
        <v>30</v>
      </c>
      <c r="K126" s="7">
        <v>5</v>
      </c>
      <c r="L126" s="7">
        <f t="shared" si="22"/>
        <v>11</v>
      </c>
      <c r="M126" s="7">
        <f t="shared" si="23"/>
        <v>35.599999999999994</v>
      </c>
      <c r="N126" s="45">
        <f t="shared" si="15"/>
        <v>1705920.18</v>
      </c>
      <c r="O126" s="45">
        <f t="shared" si="16"/>
        <v>284320.03000000003</v>
      </c>
      <c r="P126" s="45">
        <f t="shared" si="17"/>
        <v>625504.06599999999</v>
      </c>
      <c r="Q126" s="45">
        <f t="shared" si="18"/>
        <v>2024358.6135999996</v>
      </c>
      <c r="R126" s="45">
        <f t="shared" si="19"/>
        <v>4640102.8895999994</v>
      </c>
      <c r="S126" s="45">
        <f t="shared" si="20"/>
        <v>4640102.8896000003</v>
      </c>
    </row>
    <row r="127" spans="1:19" ht="13" x14ac:dyDescent="0.15">
      <c r="A127" s="60" t="s">
        <v>134</v>
      </c>
      <c r="B127" s="61">
        <v>45.5</v>
      </c>
      <c r="C127" s="60" t="s">
        <v>134</v>
      </c>
      <c r="D127" s="62">
        <v>414839</v>
      </c>
      <c r="E127" s="62">
        <v>1642608429</v>
      </c>
      <c r="F127" s="61">
        <v>61</v>
      </c>
      <c r="G127" s="63">
        <v>3959.6309999999999</v>
      </c>
      <c r="H127" s="7">
        <f t="shared" si="21"/>
        <v>15.5</v>
      </c>
      <c r="I127" s="7" t="s">
        <v>566</v>
      </c>
      <c r="J127" s="7">
        <v>30</v>
      </c>
      <c r="K127" s="7">
        <v>5</v>
      </c>
      <c r="L127" s="7">
        <f t="shared" si="22"/>
        <v>10.5</v>
      </c>
      <c r="M127" s="7">
        <f t="shared" si="23"/>
        <v>15.5</v>
      </c>
      <c r="N127" s="45">
        <f t="shared" si="15"/>
        <v>4927825.2869999995</v>
      </c>
      <c r="O127" s="45">
        <f t="shared" si="16"/>
        <v>821304.2145</v>
      </c>
      <c r="P127" s="45">
        <f t="shared" si="17"/>
        <v>1724738.85045</v>
      </c>
      <c r="Q127" s="45">
        <f t="shared" si="18"/>
        <v>2546043.06495</v>
      </c>
      <c r="R127" s="45">
        <f t="shared" si="19"/>
        <v>10019911.4169</v>
      </c>
      <c r="S127" s="45">
        <f t="shared" si="20"/>
        <v>10019911.4169</v>
      </c>
    </row>
    <row r="128" spans="1:19" ht="13" x14ac:dyDescent="0.15">
      <c r="A128" s="60" t="s">
        <v>135</v>
      </c>
      <c r="B128" s="61">
        <v>46.2</v>
      </c>
      <c r="C128" s="60" t="s">
        <v>135</v>
      </c>
      <c r="D128" s="62">
        <v>252698</v>
      </c>
      <c r="E128" s="62">
        <v>438280755</v>
      </c>
      <c r="F128" s="61">
        <v>73.400000000000006</v>
      </c>
      <c r="G128" s="63">
        <v>1734.4059999999999</v>
      </c>
      <c r="H128" s="7">
        <f t="shared" si="21"/>
        <v>27.200000000000003</v>
      </c>
      <c r="I128" s="7" t="s">
        <v>566</v>
      </c>
      <c r="J128" s="7">
        <v>30</v>
      </c>
      <c r="K128" s="7">
        <v>5</v>
      </c>
      <c r="L128" s="7">
        <f t="shared" si="22"/>
        <v>11.200000000000003</v>
      </c>
      <c r="M128" s="7">
        <f t="shared" si="23"/>
        <v>27.200000000000003</v>
      </c>
      <c r="N128" s="45">
        <f t="shared" si="15"/>
        <v>1314842.2649999999</v>
      </c>
      <c r="O128" s="45">
        <f t="shared" si="16"/>
        <v>219140.3775</v>
      </c>
      <c r="P128" s="45">
        <f t="shared" si="17"/>
        <v>490874.44560000009</v>
      </c>
      <c r="Q128" s="45">
        <f t="shared" si="18"/>
        <v>1192123.6536000001</v>
      </c>
      <c r="R128" s="45">
        <f t="shared" si="19"/>
        <v>3216980.7417000001</v>
      </c>
      <c r="S128" s="45">
        <f t="shared" si="20"/>
        <v>3216980.7417000006</v>
      </c>
    </row>
    <row r="129" spans="1:19" ht="13" x14ac:dyDescent="0.15">
      <c r="A129" s="60" t="s">
        <v>136</v>
      </c>
      <c r="B129" s="61">
        <v>45.4</v>
      </c>
      <c r="C129" s="60" t="s">
        <v>136</v>
      </c>
      <c r="D129" s="62">
        <v>410726</v>
      </c>
      <c r="E129" s="62">
        <v>1652553679</v>
      </c>
      <c r="F129" s="61">
        <v>53.5</v>
      </c>
      <c r="G129" s="63">
        <v>4023.4929999999999</v>
      </c>
      <c r="H129" s="7">
        <f t="shared" si="21"/>
        <v>8.1000000000000014</v>
      </c>
      <c r="I129" s="7" t="s">
        <v>566</v>
      </c>
      <c r="J129" s="7">
        <v>30</v>
      </c>
      <c r="K129" s="7">
        <v>5</v>
      </c>
      <c r="L129" s="7">
        <f t="shared" si="22"/>
        <v>10.399999999999999</v>
      </c>
      <c r="M129" s="7">
        <f t="shared" si="23"/>
        <v>8.1000000000000014</v>
      </c>
      <c r="N129" s="45">
        <f t="shared" si="15"/>
        <v>4957661.0369999995</v>
      </c>
      <c r="O129" s="45">
        <f t="shared" si="16"/>
        <v>826276.8395</v>
      </c>
      <c r="P129" s="45">
        <f t="shared" si="17"/>
        <v>1718655.8261599999</v>
      </c>
      <c r="Q129" s="45">
        <f t="shared" si="18"/>
        <v>1338568.4799900001</v>
      </c>
      <c r="R129" s="45">
        <f t="shared" si="19"/>
        <v>8841162.1826499999</v>
      </c>
      <c r="S129" s="45">
        <f t="shared" si="20"/>
        <v>8841162.1826499999</v>
      </c>
    </row>
    <row r="130" spans="1:19" ht="13" x14ac:dyDescent="0.15">
      <c r="A130" s="60" t="s">
        <v>137</v>
      </c>
      <c r="B130" s="61">
        <v>44.2</v>
      </c>
      <c r="C130" s="60" t="s">
        <v>137</v>
      </c>
      <c r="D130" s="62">
        <v>379703</v>
      </c>
      <c r="E130" s="62">
        <v>575196853</v>
      </c>
      <c r="F130" s="61">
        <v>79.599999999999994</v>
      </c>
      <c r="G130" s="63">
        <v>1514.8589999999999</v>
      </c>
      <c r="H130" s="7">
        <f t="shared" si="21"/>
        <v>35.399999999999991</v>
      </c>
      <c r="I130" s="7" t="s">
        <v>566</v>
      </c>
      <c r="J130" s="7">
        <v>30</v>
      </c>
      <c r="K130" s="7">
        <v>5</v>
      </c>
      <c r="L130" s="7">
        <f t="shared" si="22"/>
        <v>9.2000000000000028</v>
      </c>
      <c r="M130" s="7">
        <f t="shared" si="23"/>
        <v>35.399999999999991</v>
      </c>
      <c r="N130" s="45">
        <f t="shared" si="15"/>
        <v>1725590.5589999999</v>
      </c>
      <c r="O130" s="45">
        <f t="shared" si="16"/>
        <v>287598.4265</v>
      </c>
      <c r="P130" s="45">
        <f t="shared" si="17"/>
        <v>529181.10476000013</v>
      </c>
      <c r="Q130" s="45">
        <f t="shared" si="18"/>
        <v>2036196.8596199998</v>
      </c>
      <c r="R130" s="45">
        <f t="shared" si="19"/>
        <v>4578566.9498800002</v>
      </c>
      <c r="S130" s="45">
        <f t="shared" si="20"/>
        <v>4578566.9498799993</v>
      </c>
    </row>
    <row r="131" spans="1:19" ht="13" x14ac:dyDescent="0.15">
      <c r="A131" s="60" t="s">
        <v>138</v>
      </c>
      <c r="B131" s="61">
        <v>45.1</v>
      </c>
      <c r="C131" s="60" t="s">
        <v>138</v>
      </c>
      <c r="D131" s="62">
        <v>742740</v>
      </c>
      <c r="E131" s="62">
        <v>2948941149</v>
      </c>
      <c r="F131" s="61">
        <v>80.2</v>
      </c>
      <c r="G131" s="63">
        <v>3970.3539999999998</v>
      </c>
      <c r="H131" s="7">
        <f t="shared" si="21"/>
        <v>35.1</v>
      </c>
      <c r="I131" s="7" t="s">
        <v>566</v>
      </c>
      <c r="J131" s="7">
        <v>30</v>
      </c>
      <c r="K131" s="7">
        <v>5</v>
      </c>
      <c r="L131" s="7">
        <f t="shared" si="22"/>
        <v>10.100000000000001</v>
      </c>
      <c r="M131" s="7">
        <f t="shared" si="23"/>
        <v>35.1</v>
      </c>
      <c r="N131" s="45">
        <f t="shared" si="15"/>
        <v>8846823.4470000006</v>
      </c>
      <c r="O131" s="45">
        <f t="shared" si="16"/>
        <v>1474470.5745000001</v>
      </c>
      <c r="P131" s="45">
        <f t="shared" si="17"/>
        <v>2978430.5604900005</v>
      </c>
      <c r="Q131" s="45">
        <f t="shared" si="18"/>
        <v>10350783.432990002</v>
      </c>
      <c r="R131" s="45">
        <f t="shared" si="19"/>
        <v>23650508.014980003</v>
      </c>
      <c r="S131" s="45">
        <f t="shared" si="20"/>
        <v>23650508.014980003</v>
      </c>
    </row>
    <row r="132" spans="1:19" ht="13" x14ac:dyDescent="0.15">
      <c r="A132" s="60" t="s">
        <v>139</v>
      </c>
      <c r="B132" s="61">
        <v>44.9</v>
      </c>
      <c r="C132" s="60" t="s">
        <v>139</v>
      </c>
      <c r="D132" s="62">
        <v>676459</v>
      </c>
      <c r="E132" s="62">
        <v>904428936</v>
      </c>
      <c r="F132" s="61">
        <v>106.4</v>
      </c>
      <c r="G132" s="63">
        <v>1337.0050000000001</v>
      </c>
      <c r="H132" s="7">
        <f t="shared" si="21"/>
        <v>61.500000000000007</v>
      </c>
      <c r="I132" s="7" t="s">
        <v>566</v>
      </c>
      <c r="J132" s="7">
        <v>30</v>
      </c>
      <c r="K132" s="7">
        <v>5</v>
      </c>
      <c r="L132" s="7">
        <f t="shared" si="22"/>
        <v>9.8999999999999986</v>
      </c>
      <c r="M132" s="7">
        <f t="shared" si="23"/>
        <v>61.500000000000007</v>
      </c>
      <c r="N132" s="45">
        <f t="shared" si="15"/>
        <v>2713286.8080000002</v>
      </c>
      <c r="O132" s="45">
        <f t="shared" si="16"/>
        <v>452214.46799999999</v>
      </c>
      <c r="P132" s="45">
        <f t="shared" si="17"/>
        <v>895384.64663999993</v>
      </c>
      <c r="Q132" s="45">
        <f t="shared" si="18"/>
        <v>5562237.9564000005</v>
      </c>
      <c r="R132" s="45">
        <f t="shared" si="19"/>
        <v>9623123.879040001</v>
      </c>
      <c r="S132" s="45">
        <f t="shared" si="20"/>
        <v>9623123.879040001</v>
      </c>
    </row>
    <row r="133" spans="1:19" ht="13" x14ac:dyDescent="0.15">
      <c r="A133" s="60" t="s">
        <v>140</v>
      </c>
      <c r="B133" s="61">
        <v>45.5</v>
      </c>
      <c r="C133" s="60" t="s">
        <v>140</v>
      </c>
      <c r="D133" s="62">
        <v>366376</v>
      </c>
      <c r="E133" s="62">
        <v>338377554</v>
      </c>
      <c r="F133" s="61">
        <v>54.7</v>
      </c>
      <c r="G133" s="61">
        <v>923.58100000000002</v>
      </c>
      <c r="H133" s="7">
        <f t="shared" si="21"/>
        <v>9.2000000000000028</v>
      </c>
      <c r="I133" s="7" t="s">
        <v>566</v>
      </c>
      <c r="J133" s="7">
        <v>30</v>
      </c>
      <c r="K133" s="7">
        <v>5</v>
      </c>
      <c r="L133" s="7">
        <f t="shared" si="22"/>
        <v>10.5</v>
      </c>
      <c r="M133" s="7">
        <f t="shared" si="23"/>
        <v>9.2000000000000028</v>
      </c>
      <c r="N133" s="45">
        <f t="shared" si="15"/>
        <v>1015132.662</v>
      </c>
      <c r="O133" s="45">
        <f t="shared" si="16"/>
        <v>169188.777</v>
      </c>
      <c r="P133" s="45">
        <f t="shared" si="17"/>
        <v>355296.43170000002</v>
      </c>
      <c r="Q133" s="45">
        <f t="shared" si="18"/>
        <v>311307.3496800001</v>
      </c>
      <c r="R133" s="45">
        <f t="shared" si="19"/>
        <v>1850925.2203800003</v>
      </c>
      <c r="S133" s="45">
        <f t="shared" si="20"/>
        <v>1850925.2203799998</v>
      </c>
    </row>
    <row r="134" spans="1:19" ht="13" x14ac:dyDescent="0.15">
      <c r="A134" s="60" t="s">
        <v>141</v>
      </c>
      <c r="B134" s="61">
        <v>45.6</v>
      </c>
      <c r="C134" s="60" t="s">
        <v>141</v>
      </c>
      <c r="D134" s="62">
        <v>308188</v>
      </c>
      <c r="E134" s="62">
        <v>1125668949</v>
      </c>
      <c r="F134" s="61">
        <v>66.3</v>
      </c>
      <c r="G134" s="63">
        <v>3652.5340000000001</v>
      </c>
      <c r="H134" s="7">
        <f t="shared" si="21"/>
        <v>20.699999999999996</v>
      </c>
      <c r="I134" s="7" t="s">
        <v>566</v>
      </c>
      <c r="J134" s="7">
        <v>30</v>
      </c>
      <c r="K134" s="7">
        <v>5</v>
      </c>
      <c r="L134" s="7">
        <f t="shared" si="22"/>
        <v>10.600000000000001</v>
      </c>
      <c r="M134" s="7">
        <f t="shared" si="23"/>
        <v>20.699999999999996</v>
      </c>
      <c r="N134" s="45">
        <f t="shared" si="15"/>
        <v>3377006.8470000001</v>
      </c>
      <c r="O134" s="45">
        <f t="shared" si="16"/>
        <v>562834.47450000001</v>
      </c>
      <c r="P134" s="45">
        <f t="shared" si="17"/>
        <v>1193209.0859400001</v>
      </c>
      <c r="Q134" s="45">
        <f t="shared" si="18"/>
        <v>2330134.7244299995</v>
      </c>
      <c r="R134" s="45">
        <f t="shared" si="19"/>
        <v>7463185.1318699997</v>
      </c>
      <c r="S134" s="45">
        <f t="shared" si="20"/>
        <v>7463185.1318699997</v>
      </c>
    </row>
    <row r="135" spans="1:19" ht="13" x14ac:dyDescent="0.15">
      <c r="A135" s="60" t="s">
        <v>142</v>
      </c>
      <c r="B135" s="61">
        <v>44.8</v>
      </c>
      <c r="C135" s="60" t="s">
        <v>142</v>
      </c>
      <c r="D135" s="62">
        <v>628733</v>
      </c>
      <c r="E135" s="62">
        <v>7326291053</v>
      </c>
      <c r="F135" s="61">
        <v>80.5</v>
      </c>
      <c r="G135" s="63">
        <v>11652.46</v>
      </c>
      <c r="H135" s="7">
        <f t="shared" ref="H135:H166" si="24">F135-B135</f>
        <v>35.700000000000003</v>
      </c>
      <c r="I135" s="7" t="s">
        <v>566</v>
      </c>
      <c r="J135" s="7">
        <v>30</v>
      </c>
      <c r="K135" s="7">
        <v>5</v>
      </c>
      <c r="L135" s="7">
        <f t="shared" ref="L135:L166" si="25">B135-J135-K135</f>
        <v>9.7999999999999972</v>
      </c>
      <c r="M135" s="7">
        <f t="shared" si="23"/>
        <v>35.700000000000003</v>
      </c>
      <c r="N135" s="45">
        <f t="shared" si="15"/>
        <v>21978873.159000002</v>
      </c>
      <c r="O135" s="45">
        <f t="shared" si="16"/>
        <v>3663145.5265000002</v>
      </c>
      <c r="P135" s="45">
        <f t="shared" si="17"/>
        <v>7179765.2319399975</v>
      </c>
      <c r="Q135" s="45">
        <f t="shared" si="18"/>
        <v>26154859.059210002</v>
      </c>
      <c r="R135" s="45">
        <f t="shared" si="19"/>
        <v>58976642.97665</v>
      </c>
      <c r="S135" s="45">
        <f t="shared" si="20"/>
        <v>58976642.97665</v>
      </c>
    </row>
    <row r="136" spans="1:19" ht="13" x14ac:dyDescent="0.15">
      <c r="A136" s="60" t="s">
        <v>143</v>
      </c>
      <c r="B136" s="61">
        <v>45.6</v>
      </c>
      <c r="C136" s="60" t="s">
        <v>143</v>
      </c>
      <c r="D136" s="62">
        <v>441758</v>
      </c>
      <c r="E136" s="62">
        <v>731455279</v>
      </c>
      <c r="F136" s="61">
        <v>72.099999999999994</v>
      </c>
      <c r="G136" s="63">
        <v>1655.7829999999999</v>
      </c>
      <c r="H136" s="7">
        <f t="shared" si="24"/>
        <v>26.499999999999993</v>
      </c>
      <c r="I136" s="7" t="s">
        <v>566</v>
      </c>
      <c r="J136" s="7">
        <v>30</v>
      </c>
      <c r="K136" s="7">
        <v>5</v>
      </c>
      <c r="L136" s="7">
        <f t="shared" si="25"/>
        <v>10.600000000000001</v>
      </c>
      <c r="M136" s="7">
        <f t="shared" si="23"/>
        <v>26.499999999999993</v>
      </c>
      <c r="N136" s="45">
        <f t="shared" ref="N136:N178" si="26">E136*J136/10000</f>
        <v>2194365.8369999998</v>
      </c>
      <c r="O136" s="45">
        <f t="shared" ref="O136:O178" si="27">E136*K136/10000</f>
        <v>365727.63949999999</v>
      </c>
      <c r="P136" s="45">
        <f t="shared" ref="P136:P178" si="28">E136*L136/10000</f>
        <v>775342.59574000002</v>
      </c>
      <c r="Q136" s="45">
        <f t="shared" ref="Q136:Q178" si="29">E136*M136/10000</f>
        <v>1938356.4893499997</v>
      </c>
      <c r="R136" s="45">
        <f t="shared" ref="R136:R178" si="30">SUM(N136:Q136)</f>
        <v>5273792.5615899991</v>
      </c>
      <c r="S136" s="45">
        <f t="shared" ref="S136:S178" si="31">E136*F136/10000</f>
        <v>5273792.5615899991</v>
      </c>
    </row>
    <row r="137" spans="1:19" ht="13" x14ac:dyDescent="0.15">
      <c r="A137" s="60" t="s">
        <v>144</v>
      </c>
      <c r="B137" s="61">
        <v>45.4</v>
      </c>
      <c r="C137" s="60" t="s">
        <v>144</v>
      </c>
      <c r="D137" s="62">
        <v>368719</v>
      </c>
      <c r="E137" s="62">
        <v>1623418156</v>
      </c>
      <c r="F137" s="61">
        <v>97.4</v>
      </c>
      <c r="G137" s="63">
        <v>4402.8549999999996</v>
      </c>
      <c r="H137" s="7">
        <f t="shared" si="24"/>
        <v>52.000000000000007</v>
      </c>
      <c r="I137" s="7" t="s">
        <v>566</v>
      </c>
      <c r="J137" s="7">
        <v>30</v>
      </c>
      <c r="K137" s="7">
        <v>5</v>
      </c>
      <c r="L137" s="7">
        <f t="shared" si="25"/>
        <v>10.399999999999999</v>
      </c>
      <c r="M137" s="7">
        <f t="shared" si="23"/>
        <v>52.000000000000007</v>
      </c>
      <c r="N137" s="45">
        <f t="shared" si="26"/>
        <v>4870254.4680000003</v>
      </c>
      <c r="O137" s="45">
        <f t="shared" si="27"/>
        <v>811709.07799999998</v>
      </c>
      <c r="P137" s="45">
        <f t="shared" si="28"/>
        <v>1688354.8822399997</v>
      </c>
      <c r="Q137" s="45">
        <f t="shared" si="29"/>
        <v>8441774.4112000018</v>
      </c>
      <c r="R137" s="45">
        <f t="shared" si="30"/>
        <v>15812092.839440001</v>
      </c>
      <c r="S137" s="45">
        <f t="shared" si="31"/>
        <v>15812092.839440003</v>
      </c>
    </row>
    <row r="138" spans="1:19" ht="13" x14ac:dyDescent="0.15">
      <c r="A138" s="60" t="s">
        <v>145</v>
      </c>
      <c r="B138" s="61">
        <v>46</v>
      </c>
      <c r="C138" s="60" t="s">
        <v>145</v>
      </c>
      <c r="D138" s="62">
        <v>211666</v>
      </c>
      <c r="E138" s="62">
        <v>127886930</v>
      </c>
      <c r="F138" s="61">
        <v>67.8</v>
      </c>
      <c r="G138" s="61">
        <v>604.19299999999998</v>
      </c>
      <c r="H138" s="7">
        <f t="shared" si="24"/>
        <v>21.799999999999997</v>
      </c>
      <c r="I138" s="7" t="s">
        <v>566</v>
      </c>
      <c r="J138" s="7">
        <v>30</v>
      </c>
      <c r="K138" s="7">
        <v>5</v>
      </c>
      <c r="L138" s="7">
        <f t="shared" si="25"/>
        <v>11</v>
      </c>
      <c r="M138" s="7">
        <f t="shared" si="23"/>
        <v>21.799999999999997</v>
      </c>
      <c r="N138" s="45">
        <f t="shared" si="26"/>
        <v>383660.79</v>
      </c>
      <c r="O138" s="45">
        <f t="shared" si="27"/>
        <v>63943.464999999997</v>
      </c>
      <c r="P138" s="45">
        <f t="shared" si="28"/>
        <v>140675.62299999999</v>
      </c>
      <c r="Q138" s="45">
        <f t="shared" si="29"/>
        <v>278793.50739999994</v>
      </c>
      <c r="R138" s="45">
        <f t="shared" si="30"/>
        <v>867073.38540000003</v>
      </c>
      <c r="S138" s="45">
        <f t="shared" si="31"/>
        <v>867073.38540000003</v>
      </c>
    </row>
    <row r="139" spans="1:19" ht="13" x14ac:dyDescent="0.15">
      <c r="A139" s="60" t="s">
        <v>146</v>
      </c>
      <c r="B139" s="61">
        <v>45</v>
      </c>
      <c r="C139" s="60" t="s">
        <v>146</v>
      </c>
      <c r="D139" s="62">
        <v>441634</v>
      </c>
      <c r="E139" s="62">
        <v>1179917992</v>
      </c>
      <c r="F139" s="61">
        <v>94.7</v>
      </c>
      <c r="G139" s="63">
        <v>2671.71</v>
      </c>
      <c r="H139" s="7">
        <f t="shared" si="24"/>
        <v>49.7</v>
      </c>
      <c r="I139" s="7" t="s">
        <v>566</v>
      </c>
      <c r="J139" s="7">
        <v>30</v>
      </c>
      <c r="K139" s="7">
        <v>5</v>
      </c>
      <c r="L139" s="7">
        <f t="shared" si="25"/>
        <v>10</v>
      </c>
      <c r="M139" s="7">
        <f t="shared" si="23"/>
        <v>49.7</v>
      </c>
      <c r="N139" s="45">
        <f t="shared" si="26"/>
        <v>3539753.9759999998</v>
      </c>
      <c r="O139" s="45">
        <f t="shared" si="27"/>
        <v>589958.99600000004</v>
      </c>
      <c r="P139" s="45">
        <f t="shared" si="28"/>
        <v>1179917.9920000001</v>
      </c>
      <c r="Q139" s="45">
        <f t="shared" si="29"/>
        <v>5864192.4202399999</v>
      </c>
      <c r="R139" s="45">
        <f t="shared" si="30"/>
        <v>11173823.38424</v>
      </c>
      <c r="S139" s="45">
        <f t="shared" si="31"/>
        <v>11173823.384240001</v>
      </c>
    </row>
    <row r="140" spans="1:19" ht="13" x14ac:dyDescent="0.15">
      <c r="A140" s="60" t="s">
        <v>147</v>
      </c>
      <c r="B140" s="61">
        <v>44.3</v>
      </c>
      <c r="C140" s="60" t="s">
        <v>147</v>
      </c>
      <c r="D140" s="62">
        <v>394516</v>
      </c>
      <c r="E140" s="62">
        <v>280699393</v>
      </c>
      <c r="F140" s="61">
        <v>101.1</v>
      </c>
      <c r="G140" s="61">
        <v>711.50400000000002</v>
      </c>
      <c r="H140" s="7">
        <f t="shared" si="24"/>
        <v>56.8</v>
      </c>
      <c r="I140" s="7" t="s">
        <v>566</v>
      </c>
      <c r="J140" s="7">
        <v>30</v>
      </c>
      <c r="K140" s="7">
        <v>5</v>
      </c>
      <c r="L140" s="7">
        <f t="shared" si="25"/>
        <v>9.2999999999999972</v>
      </c>
      <c r="M140" s="7">
        <f t="shared" ref="M140:M171" si="32">F140-B140</f>
        <v>56.8</v>
      </c>
      <c r="N140" s="45">
        <f t="shared" si="26"/>
        <v>842098.179</v>
      </c>
      <c r="O140" s="45">
        <f t="shared" si="27"/>
        <v>140349.69649999999</v>
      </c>
      <c r="P140" s="45">
        <f t="shared" si="28"/>
        <v>261050.43548999992</v>
      </c>
      <c r="Q140" s="45">
        <f t="shared" si="29"/>
        <v>1594372.5522399999</v>
      </c>
      <c r="R140" s="45">
        <f t="shared" si="30"/>
        <v>2837870.8632299998</v>
      </c>
      <c r="S140" s="45">
        <f t="shared" si="31"/>
        <v>2837870.8632299998</v>
      </c>
    </row>
    <row r="141" spans="1:19" ht="13" x14ac:dyDescent="0.15">
      <c r="A141" s="60" t="s">
        <v>148</v>
      </c>
      <c r="B141" s="61">
        <v>45.5</v>
      </c>
      <c r="C141" s="60" t="s">
        <v>148</v>
      </c>
      <c r="D141" s="62">
        <v>413992</v>
      </c>
      <c r="E141" s="62">
        <v>251982303</v>
      </c>
      <c r="F141" s="61">
        <v>89.3</v>
      </c>
      <c r="G141" s="61">
        <v>608.66399999999999</v>
      </c>
      <c r="H141" s="7">
        <f t="shared" si="24"/>
        <v>43.8</v>
      </c>
      <c r="I141" s="7" t="s">
        <v>566</v>
      </c>
      <c r="J141" s="7">
        <v>30</v>
      </c>
      <c r="K141" s="7">
        <v>5</v>
      </c>
      <c r="L141" s="7">
        <f t="shared" si="25"/>
        <v>10.5</v>
      </c>
      <c r="M141" s="7">
        <f t="shared" si="32"/>
        <v>43.8</v>
      </c>
      <c r="N141" s="45">
        <f t="shared" si="26"/>
        <v>755946.90899999999</v>
      </c>
      <c r="O141" s="45">
        <f t="shared" si="27"/>
        <v>125991.15150000001</v>
      </c>
      <c r="P141" s="45">
        <f t="shared" si="28"/>
        <v>264581.41814999998</v>
      </c>
      <c r="Q141" s="45">
        <f t="shared" si="29"/>
        <v>1103682.4871399999</v>
      </c>
      <c r="R141" s="45">
        <f t="shared" si="30"/>
        <v>2250201.9657899998</v>
      </c>
      <c r="S141" s="45">
        <f t="shared" si="31"/>
        <v>2250201.9657899998</v>
      </c>
    </row>
    <row r="142" spans="1:19" ht="13" x14ac:dyDescent="0.15">
      <c r="A142" s="60" t="s">
        <v>149</v>
      </c>
      <c r="B142" s="61">
        <v>45.8</v>
      </c>
      <c r="C142" s="60" t="s">
        <v>149</v>
      </c>
      <c r="D142" s="62">
        <v>388750</v>
      </c>
      <c r="E142" s="62">
        <v>794459869</v>
      </c>
      <c r="F142" s="61">
        <v>77.8</v>
      </c>
      <c r="G142" s="63">
        <v>2043.626</v>
      </c>
      <c r="H142" s="7">
        <f t="shared" si="24"/>
        <v>32</v>
      </c>
      <c r="I142" s="7" t="s">
        <v>566</v>
      </c>
      <c r="J142" s="7">
        <v>30</v>
      </c>
      <c r="K142" s="7">
        <v>5</v>
      </c>
      <c r="L142" s="7">
        <f t="shared" si="25"/>
        <v>10.799999999999997</v>
      </c>
      <c r="M142" s="7">
        <f t="shared" si="32"/>
        <v>32</v>
      </c>
      <c r="N142" s="45">
        <f t="shared" si="26"/>
        <v>2383379.6069999998</v>
      </c>
      <c r="O142" s="45">
        <f t="shared" si="27"/>
        <v>397229.93449999997</v>
      </c>
      <c r="P142" s="45">
        <f t="shared" si="28"/>
        <v>858016.65851999982</v>
      </c>
      <c r="Q142" s="45">
        <f t="shared" si="29"/>
        <v>2542271.5808000001</v>
      </c>
      <c r="R142" s="45">
        <f t="shared" si="30"/>
        <v>6180897.7808199991</v>
      </c>
      <c r="S142" s="45">
        <f t="shared" si="31"/>
        <v>6180897.78082</v>
      </c>
    </row>
    <row r="143" spans="1:19" ht="13" x14ac:dyDescent="0.15">
      <c r="A143" s="60" t="s">
        <v>150</v>
      </c>
      <c r="B143" s="61">
        <v>46.3</v>
      </c>
      <c r="C143" s="60" t="s">
        <v>150</v>
      </c>
      <c r="D143" s="62">
        <v>348284</v>
      </c>
      <c r="E143" s="62">
        <v>1170086593</v>
      </c>
      <c r="F143" s="61">
        <v>66.099999999999994</v>
      </c>
      <c r="G143" s="63">
        <v>3359.576</v>
      </c>
      <c r="H143" s="7">
        <f t="shared" si="24"/>
        <v>19.799999999999997</v>
      </c>
      <c r="I143" s="7" t="s">
        <v>566</v>
      </c>
      <c r="J143" s="7">
        <v>30</v>
      </c>
      <c r="K143" s="7">
        <v>5</v>
      </c>
      <c r="L143" s="7">
        <f t="shared" si="25"/>
        <v>11.299999999999997</v>
      </c>
      <c r="M143" s="7">
        <f t="shared" si="32"/>
        <v>19.799999999999997</v>
      </c>
      <c r="N143" s="45">
        <f t="shared" si="26"/>
        <v>3510259.7790000001</v>
      </c>
      <c r="O143" s="45">
        <f t="shared" si="27"/>
        <v>585043.29650000005</v>
      </c>
      <c r="P143" s="45">
        <f t="shared" si="28"/>
        <v>1322197.8500899996</v>
      </c>
      <c r="Q143" s="45">
        <f t="shared" si="29"/>
        <v>2316771.4541399996</v>
      </c>
      <c r="R143" s="45">
        <f t="shared" si="30"/>
        <v>7734272.3797299992</v>
      </c>
      <c r="S143" s="45">
        <f t="shared" si="31"/>
        <v>7734272.3797299992</v>
      </c>
    </row>
    <row r="144" spans="1:19" ht="13" x14ac:dyDescent="0.15">
      <c r="A144" s="60" t="s">
        <v>151</v>
      </c>
      <c r="B144" s="61">
        <v>45.6</v>
      </c>
      <c r="C144" s="60" t="s">
        <v>151</v>
      </c>
      <c r="D144" s="62">
        <v>312347</v>
      </c>
      <c r="E144" s="62">
        <v>2257636068</v>
      </c>
      <c r="F144" s="61">
        <v>98.7</v>
      </c>
      <c r="G144" s="63">
        <v>7227.97</v>
      </c>
      <c r="H144" s="7">
        <f t="shared" si="24"/>
        <v>53.1</v>
      </c>
      <c r="I144" s="7" t="s">
        <v>566</v>
      </c>
      <c r="J144" s="7">
        <v>30</v>
      </c>
      <c r="K144" s="7">
        <v>5</v>
      </c>
      <c r="L144" s="7">
        <f t="shared" si="25"/>
        <v>10.600000000000001</v>
      </c>
      <c r="M144" s="7">
        <f t="shared" si="32"/>
        <v>53.1</v>
      </c>
      <c r="N144" s="45">
        <f t="shared" si="26"/>
        <v>6772908.2039999999</v>
      </c>
      <c r="O144" s="45">
        <f t="shared" si="27"/>
        <v>1128818.034</v>
      </c>
      <c r="P144" s="45">
        <f t="shared" si="28"/>
        <v>2393094.2320800005</v>
      </c>
      <c r="Q144" s="45">
        <f t="shared" si="29"/>
        <v>11988047.52108</v>
      </c>
      <c r="R144" s="45">
        <f t="shared" si="30"/>
        <v>22282867.991159998</v>
      </c>
      <c r="S144" s="45">
        <f t="shared" si="31"/>
        <v>22282867.991160002</v>
      </c>
    </row>
    <row r="145" spans="1:19" ht="13" x14ac:dyDescent="0.15">
      <c r="A145" s="60" t="s">
        <v>152</v>
      </c>
      <c r="B145" s="61">
        <v>44.4</v>
      </c>
      <c r="C145" s="60" t="s">
        <v>152</v>
      </c>
      <c r="D145" s="62">
        <v>584271</v>
      </c>
      <c r="E145" s="62">
        <v>632389617</v>
      </c>
      <c r="F145" s="61">
        <v>84.6</v>
      </c>
      <c r="G145" s="63">
        <v>1082.356</v>
      </c>
      <c r="H145" s="7">
        <f t="shared" si="24"/>
        <v>40.199999999999996</v>
      </c>
      <c r="I145" s="7" t="s">
        <v>566</v>
      </c>
      <c r="J145" s="7">
        <v>30</v>
      </c>
      <c r="K145" s="7">
        <v>5</v>
      </c>
      <c r="L145" s="7">
        <f t="shared" si="25"/>
        <v>9.3999999999999986</v>
      </c>
      <c r="M145" s="7">
        <f t="shared" si="32"/>
        <v>40.199999999999996</v>
      </c>
      <c r="N145" s="45">
        <f t="shared" si="26"/>
        <v>1897168.851</v>
      </c>
      <c r="O145" s="45">
        <f t="shared" si="27"/>
        <v>316194.80849999998</v>
      </c>
      <c r="P145" s="45">
        <f t="shared" si="28"/>
        <v>594446.23997999995</v>
      </c>
      <c r="Q145" s="45">
        <f t="shared" si="29"/>
        <v>2542206.2603399996</v>
      </c>
      <c r="R145" s="45">
        <f t="shared" si="30"/>
        <v>5350016.1598199997</v>
      </c>
      <c r="S145" s="45">
        <f t="shared" si="31"/>
        <v>5350016.1598199997</v>
      </c>
    </row>
    <row r="146" spans="1:19" ht="13" x14ac:dyDescent="0.15">
      <c r="A146" s="60" t="s">
        <v>153</v>
      </c>
      <c r="B146" s="61">
        <v>45.4</v>
      </c>
      <c r="C146" s="60" t="s">
        <v>153</v>
      </c>
      <c r="D146" s="62">
        <v>135388</v>
      </c>
      <c r="E146" s="62">
        <v>67526668</v>
      </c>
      <c r="F146" s="61">
        <v>82.3</v>
      </c>
      <c r="G146" s="61">
        <v>498.76299999999998</v>
      </c>
      <c r="H146" s="7">
        <f t="shared" si="24"/>
        <v>36.9</v>
      </c>
      <c r="I146" s="7" t="s">
        <v>566</v>
      </c>
      <c r="J146" s="7">
        <v>30</v>
      </c>
      <c r="K146" s="7">
        <v>5</v>
      </c>
      <c r="L146" s="7">
        <f t="shared" si="25"/>
        <v>10.399999999999999</v>
      </c>
      <c r="M146" s="7">
        <f t="shared" si="32"/>
        <v>36.9</v>
      </c>
      <c r="N146" s="45">
        <f t="shared" si="26"/>
        <v>202580.00399999999</v>
      </c>
      <c r="O146" s="45">
        <f t="shared" si="27"/>
        <v>33763.334000000003</v>
      </c>
      <c r="P146" s="45">
        <f t="shared" si="28"/>
        <v>70227.734719999993</v>
      </c>
      <c r="Q146" s="45">
        <f t="shared" si="29"/>
        <v>249173.40491999997</v>
      </c>
      <c r="R146" s="45">
        <f t="shared" si="30"/>
        <v>555744.47763999994</v>
      </c>
      <c r="S146" s="45">
        <f t="shared" si="31"/>
        <v>555744.47763999994</v>
      </c>
    </row>
    <row r="147" spans="1:19" ht="13" x14ac:dyDescent="0.15">
      <c r="A147" s="60" t="s">
        <v>154</v>
      </c>
      <c r="B147" s="61">
        <v>46</v>
      </c>
      <c r="C147" s="60" t="s">
        <v>154</v>
      </c>
      <c r="D147" s="62">
        <v>371098</v>
      </c>
      <c r="E147" s="62">
        <v>724549654</v>
      </c>
      <c r="F147" s="61">
        <v>68.3</v>
      </c>
      <c r="G147" s="63">
        <v>1952.4469999999999</v>
      </c>
      <c r="H147" s="7">
        <f t="shared" si="24"/>
        <v>22.299999999999997</v>
      </c>
      <c r="I147" s="7" t="s">
        <v>566</v>
      </c>
      <c r="J147" s="7">
        <v>30</v>
      </c>
      <c r="K147" s="7">
        <v>5</v>
      </c>
      <c r="L147" s="7">
        <f t="shared" si="25"/>
        <v>11</v>
      </c>
      <c r="M147" s="7">
        <f t="shared" si="32"/>
        <v>22.299999999999997</v>
      </c>
      <c r="N147" s="45">
        <f t="shared" si="26"/>
        <v>2173648.9619999998</v>
      </c>
      <c r="O147" s="45">
        <f t="shared" si="27"/>
        <v>362274.82699999999</v>
      </c>
      <c r="P147" s="45">
        <f t="shared" si="28"/>
        <v>797004.61939999997</v>
      </c>
      <c r="Q147" s="45">
        <f t="shared" si="29"/>
        <v>1615745.7284199998</v>
      </c>
      <c r="R147" s="45">
        <f t="shared" si="30"/>
        <v>4948674.1368199997</v>
      </c>
      <c r="S147" s="45">
        <f t="shared" si="31"/>
        <v>4948674.1368199997</v>
      </c>
    </row>
    <row r="148" spans="1:19" ht="13" x14ac:dyDescent="0.15">
      <c r="A148" s="60" t="s">
        <v>155</v>
      </c>
      <c r="B148" s="61">
        <v>45.4</v>
      </c>
      <c r="C148" s="60" t="s">
        <v>155</v>
      </c>
      <c r="D148" s="62">
        <v>486806</v>
      </c>
      <c r="E148" s="62">
        <v>3616107633</v>
      </c>
      <c r="F148" s="61">
        <v>64.599999999999994</v>
      </c>
      <c r="G148" s="63">
        <v>7428.2389999999996</v>
      </c>
      <c r="H148" s="7">
        <f t="shared" si="24"/>
        <v>19.199999999999996</v>
      </c>
      <c r="I148" s="7" t="s">
        <v>566</v>
      </c>
      <c r="J148" s="7">
        <v>30</v>
      </c>
      <c r="K148" s="7">
        <v>5</v>
      </c>
      <c r="L148" s="7">
        <f t="shared" si="25"/>
        <v>10.399999999999999</v>
      </c>
      <c r="M148" s="7">
        <f t="shared" si="32"/>
        <v>19.199999999999996</v>
      </c>
      <c r="N148" s="45">
        <f t="shared" si="26"/>
        <v>10848322.899</v>
      </c>
      <c r="O148" s="45">
        <f t="shared" si="27"/>
        <v>1808053.8165</v>
      </c>
      <c r="P148" s="45">
        <f t="shared" si="28"/>
        <v>3760751.9383199997</v>
      </c>
      <c r="Q148" s="45">
        <f t="shared" si="29"/>
        <v>6942926.6553599993</v>
      </c>
      <c r="R148" s="45">
        <f t="shared" si="30"/>
        <v>23360055.309179999</v>
      </c>
      <c r="S148" s="45">
        <f t="shared" si="31"/>
        <v>23360055.309179999</v>
      </c>
    </row>
    <row r="149" spans="1:19" ht="13" x14ac:dyDescent="0.15">
      <c r="A149" s="60" t="s">
        <v>156</v>
      </c>
      <c r="B149" s="61">
        <v>44.8</v>
      </c>
      <c r="C149" s="60" t="s">
        <v>156</v>
      </c>
      <c r="D149" s="62">
        <v>224850</v>
      </c>
      <c r="E149" s="62">
        <v>206356194</v>
      </c>
      <c r="F149" s="61">
        <v>90.6</v>
      </c>
      <c r="G149" s="61">
        <v>917.75099999999998</v>
      </c>
      <c r="H149" s="7">
        <f t="shared" si="24"/>
        <v>45.8</v>
      </c>
      <c r="I149" s="7" t="s">
        <v>566</v>
      </c>
      <c r="J149" s="7">
        <v>30</v>
      </c>
      <c r="K149" s="7">
        <v>5</v>
      </c>
      <c r="L149" s="7">
        <f t="shared" si="25"/>
        <v>9.7999999999999972</v>
      </c>
      <c r="M149" s="7">
        <f t="shared" si="32"/>
        <v>45.8</v>
      </c>
      <c r="N149" s="45">
        <f t="shared" si="26"/>
        <v>619068.58200000005</v>
      </c>
      <c r="O149" s="45">
        <f t="shared" si="27"/>
        <v>103178.09699999999</v>
      </c>
      <c r="P149" s="45">
        <f t="shared" si="28"/>
        <v>202229.07011999993</v>
      </c>
      <c r="Q149" s="45">
        <f t="shared" si="29"/>
        <v>945111.3685199999</v>
      </c>
      <c r="R149" s="45">
        <f t="shared" si="30"/>
        <v>1869587.1176399998</v>
      </c>
      <c r="S149" s="45">
        <f t="shared" si="31"/>
        <v>1869587.1176399998</v>
      </c>
    </row>
    <row r="150" spans="1:19" ht="13" x14ac:dyDescent="0.15">
      <c r="A150" s="60" t="s">
        <v>157</v>
      </c>
      <c r="B150" s="61">
        <v>46.7</v>
      </c>
      <c r="C150" s="60" t="s">
        <v>157</v>
      </c>
      <c r="D150" s="62">
        <v>295642</v>
      </c>
      <c r="E150" s="62">
        <v>108921398</v>
      </c>
      <c r="F150" s="61">
        <v>73.2</v>
      </c>
      <c r="G150" s="61">
        <v>368.423</v>
      </c>
      <c r="H150" s="7">
        <f t="shared" si="24"/>
        <v>26.5</v>
      </c>
      <c r="I150" s="7" t="s">
        <v>566</v>
      </c>
      <c r="J150" s="7">
        <v>30</v>
      </c>
      <c r="K150" s="7">
        <v>5</v>
      </c>
      <c r="L150" s="7">
        <f t="shared" si="25"/>
        <v>11.700000000000003</v>
      </c>
      <c r="M150" s="7">
        <f t="shared" si="32"/>
        <v>26.5</v>
      </c>
      <c r="N150" s="45">
        <f t="shared" si="26"/>
        <v>326764.19400000002</v>
      </c>
      <c r="O150" s="45">
        <f t="shared" si="27"/>
        <v>54460.699000000001</v>
      </c>
      <c r="P150" s="45">
        <f t="shared" si="28"/>
        <v>127438.03566000004</v>
      </c>
      <c r="Q150" s="45">
        <f t="shared" si="29"/>
        <v>288641.7047</v>
      </c>
      <c r="R150" s="45">
        <f t="shared" si="30"/>
        <v>797304.63336000009</v>
      </c>
      <c r="S150" s="45">
        <f t="shared" si="31"/>
        <v>797304.63336000009</v>
      </c>
    </row>
    <row r="151" spans="1:19" ht="13" x14ac:dyDescent="0.15">
      <c r="A151" s="60" t="s">
        <v>158</v>
      </c>
      <c r="B151" s="61">
        <v>46.2</v>
      </c>
      <c r="C151" s="60" t="s">
        <v>158</v>
      </c>
      <c r="D151" s="62">
        <v>259421</v>
      </c>
      <c r="E151" s="62">
        <v>628726829</v>
      </c>
      <c r="F151" s="61">
        <v>54.3</v>
      </c>
      <c r="G151" s="63">
        <v>2423.578</v>
      </c>
      <c r="H151" s="7">
        <f t="shared" si="24"/>
        <v>8.0999999999999943</v>
      </c>
      <c r="I151" s="7" t="s">
        <v>566</v>
      </c>
      <c r="J151" s="7">
        <v>30</v>
      </c>
      <c r="K151" s="7">
        <v>5</v>
      </c>
      <c r="L151" s="7">
        <f t="shared" si="25"/>
        <v>11.200000000000003</v>
      </c>
      <c r="M151" s="7">
        <f t="shared" si="32"/>
        <v>8.0999999999999943</v>
      </c>
      <c r="N151" s="45">
        <f t="shared" si="26"/>
        <v>1886180.487</v>
      </c>
      <c r="O151" s="45">
        <f t="shared" si="27"/>
        <v>314363.41450000001</v>
      </c>
      <c r="P151" s="45">
        <f t="shared" si="28"/>
        <v>704174.04848000023</v>
      </c>
      <c r="Q151" s="45">
        <f t="shared" si="29"/>
        <v>509268.73148999969</v>
      </c>
      <c r="R151" s="45">
        <f t="shared" si="30"/>
        <v>3413986.6814700002</v>
      </c>
      <c r="S151" s="45">
        <f t="shared" si="31"/>
        <v>3413986.6814699997</v>
      </c>
    </row>
    <row r="152" spans="1:19" ht="13" x14ac:dyDescent="0.15">
      <c r="A152" s="60" t="s">
        <v>159</v>
      </c>
      <c r="B152" s="61">
        <v>45.3</v>
      </c>
      <c r="C152" s="60" t="s">
        <v>159</v>
      </c>
      <c r="D152" s="62">
        <v>467053</v>
      </c>
      <c r="E152" s="62">
        <v>1372306959</v>
      </c>
      <c r="F152" s="61">
        <v>61</v>
      </c>
      <c r="G152" s="63">
        <v>2938.2269999999999</v>
      </c>
      <c r="H152" s="7">
        <f t="shared" si="24"/>
        <v>15.700000000000003</v>
      </c>
      <c r="I152" s="7" t="s">
        <v>566</v>
      </c>
      <c r="J152" s="7">
        <v>30</v>
      </c>
      <c r="K152" s="7">
        <v>5</v>
      </c>
      <c r="L152" s="7">
        <f t="shared" si="25"/>
        <v>10.299999999999997</v>
      </c>
      <c r="M152" s="7">
        <f t="shared" si="32"/>
        <v>15.700000000000003</v>
      </c>
      <c r="N152" s="45">
        <f t="shared" si="26"/>
        <v>4116920.8769999999</v>
      </c>
      <c r="O152" s="45">
        <f t="shared" si="27"/>
        <v>686153.47950000002</v>
      </c>
      <c r="P152" s="45">
        <f t="shared" si="28"/>
        <v>1413476.1677699997</v>
      </c>
      <c r="Q152" s="45">
        <f t="shared" si="29"/>
        <v>2154521.9256300004</v>
      </c>
      <c r="R152" s="45">
        <f t="shared" si="30"/>
        <v>8371072.4499000004</v>
      </c>
      <c r="S152" s="45">
        <f t="shared" si="31"/>
        <v>8371072.4499000004</v>
      </c>
    </row>
    <row r="153" spans="1:19" ht="13" x14ac:dyDescent="0.15">
      <c r="A153" s="60" t="s">
        <v>160</v>
      </c>
      <c r="B153" s="61">
        <v>45.6</v>
      </c>
      <c r="C153" s="60" t="s">
        <v>160</v>
      </c>
      <c r="D153" s="62">
        <v>433462</v>
      </c>
      <c r="E153" s="62">
        <v>1173741881</v>
      </c>
      <c r="F153" s="61">
        <v>60.7</v>
      </c>
      <c r="G153" s="63">
        <v>2707.828</v>
      </c>
      <c r="H153" s="7">
        <f t="shared" si="24"/>
        <v>15.100000000000001</v>
      </c>
      <c r="I153" s="7" t="s">
        <v>566</v>
      </c>
      <c r="J153" s="7">
        <v>30</v>
      </c>
      <c r="K153" s="7">
        <v>5</v>
      </c>
      <c r="L153" s="7">
        <f t="shared" si="25"/>
        <v>10.600000000000001</v>
      </c>
      <c r="M153" s="7">
        <f t="shared" si="32"/>
        <v>15.100000000000001</v>
      </c>
      <c r="N153" s="45">
        <f t="shared" si="26"/>
        <v>3521225.6430000002</v>
      </c>
      <c r="O153" s="45">
        <f t="shared" si="27"/>
        <v>586870.94050000003</v>
      </c>
      <c r="P153" s="45">
        <f t="shared" si="28"/>
        <v>1244166.3938600002</v>
      </c>
      <c r="Q153" s="45">
        <f t="shared" si="29"/>
        <v>1772350.2403100003</v>
      </c>
      <c r="R153" s="45">
        <f t="shared" si="30"/>
        <v>7124613.2176700011</v>
      </c>
      <c r="S153" s="45">
        <f t="shared" si="31"/>
        <v>7124613.2176700002</v>
      </c>
    </row>
    <row r="154" spans="1:19" ht="13" x14ac:dyDescent="0.15">
      <c r="A154" s="60" t="s">
        <v>161</v>
      </c>
      <c r="B154" s="61">
        <v>44.7</v>
      </c>
      <c r="C154" s="60" t="s">
        <v>161</v>
      </c>
      <c r="D154" s="62">
        <v>414628</v>
      </c>
      <c r="E154" s="62">
        <v>843159117</v>
      </c>
      <c r="F154" s="61">
        <v>90.9</v>
      </c>
      <c r="G154" s="63">
        <v>2033.5329999999999</v>
      </c>
      <c r="H154" s="7">
        <f t="shared" si="24"/>
        <v>46.2</v>
      </c>
      <c r="I154" s="7" t="s">
        <v>566</v>
      </c>
      <c r="J154" s="7">
        <v>30</v>
      </c>
      <c r="K154" s="7">
        <v>5</v>
      </c>
      <c r="L154" s="7">
        <f t="shared" si="25"/>
        <v>9.7000000000000028</v>
      </c>
      <c r="M154" s="7">
        <f t="shared" si="32"/>
        <v>46.2</v>
      </c>
      <c r="N154" s="45">
        <f t="shared" si="26"/>
        <v>2529477.3509999998</v>
      </c>
      <c r="O154" s="45">
        <f t="shared" si="27"/>
        <v>421579.55849999998</v>
      </c>
      <c r="P154" s="45">
        <f t="shared" si="28"/>
        <v>817864.34349000023</v>
      </c>
      <c r="Q154" s="45">
        <f t="shared" si="29"/>
        <v>3895395.12054</v>
      </c>
      <c r="R154" s="45">
        <f t="shared" si="30"/>
        <v>7664316.3735300004</v>
      </c>
      <c r="S154" s="45">
        <f t="shared" si="31"/>
        <v>7664316.3735300004</v>
      </c>
    </row>
    <row r="155" spans="1:19" ht="13" x14ac:dyDescent="0.15">
      <c r="A155" s="60" t="s">
        <v>162</v>
      </c>
      <c r="B155" s="61">
        <v>45.8</v>
      </c>
      <c r="C155" s="60" t="s">
        <v>162</v>
      </c>
      <c r="D155" s="62">
        <v>354243</v>
      </c>
      <c r="E155" s="62">
        <v>308052502</v>
      </c>
      <c r="F155" s="61">
        <v>98.2</v>
      </c>
      <c r="G155" s="61">
        <v>869.60699999999997</v>
      </c>
      <c r="H155" s="7">
        <f t="shared" si="24"/>
        <v>52.400000000000006</v>
      </c>
      <c r="I155" s="7" t="s">
        <v>566</v>
      </c>
      <c r="J155" s="7">
        <v>30</v>
      </c>
      <c r="K155" s="7">
        <v>5</v>
      </c>
      <c r="L155" s="7">
        <f t="shared" si="25"/>
        <v>10.799999999999997</v>
      </c>
      <c r="M155" s="7">
        <f t="shared" si="32"/>
        <v>52.400000000000006</v>
      </c>
      <c r="N155" s="45">
        <f t="shared" si="26"/>
        <v>924157.50600000005</v>
      </c>
      <c r="O155" s="45">
        <f t="shared" si="27"/>
        <v>154026.25099999999</v>
      </c>
      <c r="P155" s="45">
        <f t="shared" si="28"/>
        <v>332696.70215999987</v>
      </c>
      <c r="Q155" s="45">
        <f t="shared" si="29"/>
        <v>1614195.11048</v>
      </c>
      <c r="R155" s="45">
        <f t="shared" si="30"/>
        <v>3025075.5696399999</v>
      </c>
      <c r="S155" s="45">
        <f t="shared" si="31"/>
        <v>3025075.5696400004</v>
      </c>
    </row>
    <row r="156" spans="1:19" ht="13" x14ac:dyDescent="0.15">
      <c r="A156" s="60" t="s">
        <v>163</v>
      </c>
      <c r="B156" s="61">
        <v>44.8</v>
      </c>
      <c r="C156" s="60" t="s">
        <v>163</v>
      </c>
      <c r="D156" s="62">
        <v>321039</v>
      </c>
      <c r="E156" s="62">
        <v>115293543</v>
      </c>
      <c r="F156" s="61">
        <v>72.8</v>
      </c>
      <c r="G156" s="61">
        <v>359.12599999999998</v>
      </c>
      <c r="H156" s="7">
        <f t="shared" si="24"/>
        <v>28</v>
      </c>
      <c r="I156" s="7" t="s">
        <v>566</v>
      </c>
      <c r="J156" s="7">
        <v>30</v>
      </c>
      <c r="K156" s="7">
        <v>5</v>
      </c>
      <c r="L156" s="7">
        <f t="shared" si="25"/>
        <v>9.7999999999999972</v>
      </c>
      <c r="M156" s="7">
        <f t="shared" si="32"/>
        <v>28</v>
      </c>
      <c r="N156" s="45">
        <f t="shared" si="26"/>
        <v>345880.62900000002</v>
      </c>
      <c r="O156" s="45">
        <f t="shared" si="27"/>
        <v>57646.771500000003</v>
      </c>
      <c r="P156" s="45">
        <f t="shared" si="28"/>
        <v>112987.67213999997</v>
      </c>
      <c r="Q156" s="45">
        <f t="shared" si="29"/>
        <v>322821.9204</v>
      </c>
      <c r="R156" s="45">
        <f t="shared" si="30"/>
        <v>839336.99303999997</v>
      </c>
      <c r="S156" s="45">
        <f t="shared" si="31"/>
        <v>839336.99303999997</v>
      </c>
    </row>
    <row r="157" spans="1:19" ht="13" x14ac:dyDescent="0.15">
      <c r="A157" s="60" t="s">
        <v>164</v>
      </c>
      <c r="B157" s="61">
        <v>45.3</v>
      </c>
      <c r="C157" s="60" t="s">
        <v>164</v>
      </c>
      <c r="D157" s="62">
        <v>655447</v>
      </c>
      <c r="E157" s="62">
        <v>5561058209</v>
      </c>
      <c r="F157" s="61">
        <v>72.3</v>
      </c>
      <c r="G157" s="63">
        <v>8484.3770000000004</v>
      </c>
      <c r="H157" s="7">
        <f t="shared" si="24"/>
        <v>27</v>
      </c>
      <c r="I157" s="7" t="s">
        <v>566</v>
      </c>
      <c r="J157" s="7">
        <v>30</v>
      </c>
      <c r="K157" s="7">
        <v>5</v>
      </c>
      <c r="L157" s="7">
        <f t="shared" si="25"/>
        <v>10.299999999999997</v>
      </c>
      <c r="M157" s="7">
        <f t="shared" si="32"/>
        <v>27</v>
      </c>
      <c r="N157" s="45">
        <f t="shared" si="26"/>
        <v>16683174.627</v>
      </c>
      <c r="O157" s="45">
        <f t="shared" si="27"/>
        <v>2780529.1044999999</v>
      </c>
      <c r="P157" s="45">
        <f t="shared" si="28"/>
        <v>5727889.9552699979</v>
      </c>
      <c r="Q157" s="45">
        <f t="shared" si="29"/>
        <v>15014857.1643</v>
      </c>
      <c r="R157" s="45">
        <f t="shared" si="30"/>
        <v>40206450.851070002</v>
      </c>
      <c r="S157" s="45">
        <f t="shared" si="31"/>
        <v>40206450.851070002</v>
      </c>
    </row>
    <row r="158" spans="1:19" ht="13" x14ac:dyDescent="0.15">
      <c r="A158" s="60" t="s">
        <v>165</v>
      </c>
      <c r="B158" s="61">
        <v>45.3</v>
      </c>
      <c r="C158" s="60" t="s">
        <v>165</v>
      </c>
      <c r="D158" s="62">
        <v>706747</v>
      </c>
      <c r="E158" s="62">
        <v>4501612020</v>
      </c>
      <c r="F158" s="61">
        <v>77.5</v>
      </c>
      <c r="G158" s="63">
        <v>6369.4809999999998</v>
      </c>
      <c r="H158" s="7">
        <f t="shared" si="24"/>
        <v>32.200000000000003</v>
      </c>
      <c r="I158" s="7" t="s">
        <v>566</v>
      </c>
      <c r="J158" s="7">
        <v>30</v>
      </c>
      <c r="K158" s="7">
        <v>5</v>
      </c>
      <c r="L158" s="7">
        <f t="shared" si="25"/>
        <v>10.299999999999997</v>
      </c>
      <c r="M158" s="7">
        <f t="shared" si="32"/>
        <v>32.200000000000003</v>
      </c>
      <c r="N158" s="45">
        <f t="shared" si="26"/>
        <v>13504836.060000001</v>
      </c>
      <c r="O158" s="45">
        <f t="shared" si="27"/>
        <v>2250806.0099999998</v>
      </c>
      <c r="P158" s="45">
        <f t="shared" si="28"/>
        <v>4636660.3805999989</v>
      </c>
      <c r="Q158" s="45">
        <f t="shared" si="29"/>
        <v>14495190.704399999</v>
      </c>
      <c r="R158" s="45">
        <f t="shared" si="30"/>
        <v>34887493.155000001</v>
      </c>
      <c r="S158" s="45">
        <f t="shared" si="31"/>
        <v>34887493.155000001</v>
      </c>
    </row>
    <row r="159" spans="1:19" ht="13" x14ac:dyDescent="0.15">
      <c r="A159" s="60" t="s">
        <v>166</v>
      </c>
      <c r="B159" s="61">
        <v>45.4</v>
      </c>
      <c r="C159" s="60" t="s">
        <v>166</v>
      </c>
      <c r="D159" s="62">
        <v>609314</v>
      </c>
      <c r="E159" s="62">
        <v>1634657812</v>
      </c>
      <c r="F159" s="61">
        <v>65.8</v>
      </c>
      <c r="G159" s="63">
        <v>2682.7860000000001</v>
      </c>
      <c r="H159" s="7">
        <f t="shared" si="24"/>
        <v>20.399999999999999</v>
      </c>
      <c r="I159" s="7" t="s">
        <v>566</v>
      </c>
      <c r="J159" s="7">
        <v>30</v>
      </c>
      <c r="K159" s="7">
        <v>5</v>
      </c>
      <c r="L159" s="7">
        <f t="shared" si="25"/>
        <v>10.399999999999999</v>
      </c>
      <c r="M159" s="7">
        <f t="shared" si="32"/>
        <v>20.399999999999999</v>
      </c>
      <c r="N159" s="45">
        <f t="shared" si="26"/>
        <v>4903973.4359999998</v>
      </c>
      <c r="O159" s="45">
        <f t="shared" si="27"/>
        <v>817328.90599999996</v>
      </c>
      <c r="P159" s="45">
        <f t="shared" si="28"/>
        <v>1700044.1244799998</v>
      </c>
      <c r="Q159" s="45">
        <f t="shared" si="29"/>
        <v>3334701.9364800001</v>
      </c>
      <c r="R159" s="45">
        <f t="shared" si="30"/>
        <v>10756048.402960001</v>
      </c>
      <c r="S159" s="45">
        <f t="shared" si="31"/>
        <v>10756048.402959999</v>
      </c>
    </row>
    <row r="160" spans="1:19" ht="13" x14ac:dyDescent="0.15">
      <c r="A160" s="60" t="s">
        <v>167</v>
      </c>
      <c r="B160" s="61">
        <v>45</v>
      </c>
      <c r="C160" s="60" t="s">
        <v>167</v>
      </c>
      <c r="D160" s="62">
        <v>530696</v>
      </c>
      <c r="E160" s="62">
        <v>767967745</v>
      </c>
      <c r="F160" s="61">
        <v>87.2</v>
      </c>
      <c r="G160" s="63">
        <v>1447.095</v>
      </c>
      <c r="H160" s="7">
        <f t="shared" si="24"/>
        <v>42.2</v>
      </c>
      <c r="I160" s="7" t="s">
        <v>566</v>
      </c>
      <c r="J160" s="7">
        <v>30</v>
      </c>
      <c r="K160" s="7">
        <v>5</v>
      </c>
      <c r="L160" s="7">
        <f t="shared" si="25"/>
        <v>10</v>
      </c>
      <c r="M160" s="7">
        <f t="shared" si="32"/>
        <v>42.2</v>
      </c>
      <c r="N160" s="45">
        <f t="shared" si="26"/>
        <v>2303903.2349999999</v>
      </c>
      <c r="O160" s="45">
        <f t="shared" si="27"/>
        <v>383983.8725</v>
      </c>
      <c r="P160" s="45">
        <f t="shared" si="28"/>
        <v>767967.745</v>
      </c>
      <c r="Q160" s="45">
        <f t="shared" si="29"/>
        <v>3240823.8839000002</v>
      </c>
      <c r="R160" s="45">
        <f t="shared" si="30"/>
        <v>6696678.7364000008</v>
      </c>
      <c r="S160" s="45">
        <f t="shared" si="31"/>
        <v>6696678.7363999998</v>
      </c>
    </row>
    <row r="161" spans="1:19" ht="13" x14ac:dyDescent="0.15">
      <c r="A161" s="60" t="s">
        <v>168</v>
      </c>
      <c r="B161" s="61">
        <v>44.3</v>
      </c>
      <c r="C161" s="60" t="s">
        <v>168</v>
      </c>
      <c r="D161" s="62">
        <v>701768</v>
      </c>
      <c r="E161" s="62">
        <v>112735536</v>
      </c>
      <c r="F161" s="61">
        <v>119</v>
      </c>
      <c r="G161" s="61">
        <v>160.64500000000001</v>
      </c>
      <c r="H161" s="7">
        <f t="shared" si="24"/>
        <v>74.7</v>
      </c>
      <c r="I161" s="7" t="s">
        <v>566</v>
      </c>
      <c r="J161" s="7">
        <v>30</v>
      </c>
      <c r="K161" s="7">
        <v>5</v>
      </c>
      <c r="L161" s="7">
        <f t="shared" si="25"/>
        <v>9.2999999999999972</v>
      </c>
      <c r="M161" s="7">
        <f t="shared" si="32"/>
        <v>74.7</v>
      </c>
      <c r="N161" s="45">
        <f t="shared" si="26"/>
        <v>338206.60800000001</v>
      </c>
      <c r="O161" s="45">
        <f t="shared" si="27"/>
        <v>56367.767999999996</v>
      </c>
      <c r="P161" s="45">
        <f t="shared" si="28"/>
        <v>104844.04847999997</v>
      </c>
      <c r="Q161" s="45">
        <f t="shared" si="29"/>
        <v>842134.45392000012</v>
      </c>
      <c r="R161" s="45">
        <f t="shared" si="30"/>
        <v>1341552.8784</v>
      </c>
      <c r="S161" s="45">
        <f t="shared" si="31"/>
        <v>1341552.8784</v>
      </c>
    </row>
    <row r="162" spans="1:19" ht="13" x14ac:dyDescent="0.15">
      <c r="A162" s="60" t="s">
        <v>169</v>
      </c>
      <c r="B162" s="61">
        <v>45.6</v>
      </c>
      <c r="C162" s="60" t="s">
        <v>169</v>
      </c>
      <c r="D162" s="62">
        <v>543998</v>
      </c>
      <c r="E162" s="62">
        <v>1488545333</v>
      </c>
      <c r="F162" s="61">
        <v>67.3</v>
      </c>
      <c r="G162" s="63">
        <v>2736.3090000000002</v>
      </c>
      <c r="H162" s="7">
        <f t="shared" si="24"/>
        <v>21.699999999999996</v>
      </c>
      <c r="I162" s="7" t="s">
        <v>566</v>
      </c>
      <c r="J162" s="7">
        <v>30</v>
      </c>
      <c r="K162" s="7">
        <v>5</v>
      </c>
      <c r="L162" s="7">
        <f t="shared" si="25"/>
        <v>10.600000000000001</v>
      </c>
      <c r="M162" s="7">
        <f t="shared" si="32"/>
        <v>21.699999999999996</v>
      </c>
      <c r="N162" s="45">
        <f t="shared" si="26"/>
        <v>4465635.9989999998</v>
      </c>
      <c r="O162" s="45">
        <f t="shared" si="27"/>
        <v>744272.66650000005</v>
      </c>
      <c r="P162" s="45">
        <f t="shared" si="28"/>
        <v>1577858.0529800004</v>
      </c>
      <c r="Q162" s="45">
        <f t="shared" si="29"/>
        <v>3230143.3726099995</v>
      </c>
      <c r="R162" s="45">
        <f t="shared" si="30"/>
        <v>10017910.091089999</v>
      </c>
      <c r="S162" s="45">
        <f t="shared" si="31"/>
        <v>10017910.091089999</v>
      </c>
    </row>
    <row r="163" spans="1:19" ht="13" x14ac:dyDescent="0.15">
      <c r="A163" s="60" t="s">
        <v>170</v>
      </c>
      <c r="B163" s="61">
        <v>45.5</v>
      </c>
      <c r="C163" s="60" t="s">
        <v>170</v>
      </c>
      <c r="D163" s="62">
        <v>426531</v>
      </c>
      <c r="E163" s="62">
        <v>1024839255</v>
      </c>
      <c r="F163" s="61">
        <v>68.5</v>
      </c>
      <c r="G163" s="63">
        <v>2402.73</v>
      </c>
      <c r="H163" s="7">
        <f t="shared" si="24"/>
        <v>23</v>
      </c>
      <c r="I163" s="7" t="s">
        <v>566</v>
      </c>
      <c r="J163" s="7">
        <v>30</v>
      </c>
      <c r="K163" s="7">
        <v>5</v>
      </c>
      <c r="L163" s="7">
        <f t="shared" si="25"/>
        <v>10.5</v>
      </c>
      <c r="M163" s="7">
        <f t="shared" si="32"/>
        <v>23</v>
      </c>
      <c r="N163" s="45">
        <f t="shared" si="26"/>
        <v>3074517.7650000001</v>
      </c>
      <c r="O163" s="45">
        <f t="shared" si="27"/>
        <v>512419.6275</v>
      </c>
      <c r="P163" s="45">
        <f t="shared" si="28"/>
        <v>1076081.2177500001</v>
      </c>
      <c r="Q163" s="45">
        <f t="shared" si="29"/>
        <v>2357130.2864999999</v>
      </c>
      <c r="R163" s="45">
        <f t="shared" si="30"/>
        <v>7020148.8967499994</v>
      </c>
      <c r="S163" s="45">
        <f t="shared" si="31"/>
        <v>7020148.8967500003</v>
      </c>
    </row>
    <row r="164" spans="1:19" ht="13" x14ac:dyDescent="0.15">
      <c r="A164" s="60" t="s">
        <v>171</v>
      </c>
      <c r="B164" s="61">
        <v>46.2</v>
      </c>
      <c r="C164" s="60" t="s">
        <v>171</v>
      </c>
      <c r="D164" s="62">
        <v>415452</v>
      </c>
      <c r="E164" s="62">
        <v>689499178</v>
      </c>
      <c r="F164" s="61">
        <v>54.3</v>
      </c>
      <c r="G164" s="63">
        <v>1659.635</v>
      </c>
      <c r="H164" s="7">
        <f t="shared" si="24"/>
        <v>8.0999999999999943</v>
      </c>
      <c r="I164" s="7" t="s">
        <v>566</v>
      </c>
      <c r="J164" s="7">
        <v>30</v>
      </c>
      <c r="K164" s="7">
        <v>5</v>
      </c>
      <c r="L164" s="7">
        <f t="shared" si="25"/>
        <v>11.200000000000003</v>
      </c>
      <c r="M164" s="7">
        <f t="shared" si="32"/>
        <v>8.0999999999999943</v>
      </c>
      <c r="N164" s="45">
        <f t="shared" si="26"/>
        <v>2068497.534</v>
      </c>
      <c r="O164" s="45">
        <f t="shared" si="27"/>
        <v>344749.58899999998</v>
      </c>
      <c r="P164" s="45">
        <f t="shared" si="28"/>
        <v>772239.07936000021</v>
      </c>
      <c r="Q164" s="45">
        <f t="shared" si="29"/>
        <v>558494.33417999966</v>
      </c>
      <c r="R164" s="45">
        <f t="shared" si="30"/>
        <v>3743980.5365400002</v>
      </c>
      <c r="S164" s="45">
        <f t="shared" si="31"/>
        <v>3743980.5365400002</v>
      </c>
    </row>
    <row r="165" spans="1:19" ht="13" x14ac:dyDescent="0.15">
      <c r="A165" s="60" t="s">
        <v>172</v>
      </c>
      <c r="B165" s="61">
        <v>45.2</v>
      </c>
      <c r="C165" s="60" t="s">
        <v>172</v>
      </c>
      <c r="D165" s="62">
        <v>612899</v>
      </c>
      <c r="E165" s="62">
        <v>1082603147</v>
      </c>
      <c r="F165" s="61">
        <v>59.9</v>
      </c>
      <c r="G165" s="63">
        <v>1766.365</v>
      </c>
      <c r="H165" s="7">
        <f t="shared" si="24"/>
        <v>14.699999999999996</v>
      </c>
      <c r="I165" s="7" t="s">
        <v>566</v>
      </c>
      <c r="J165" s="7">
        <v>30</v>
      </c>
      <c r="K165" s="7">
        <v>5</v>
      </c>
      <c r="L165" s="7">
        <f t="shared" si="25"/>
        <v>10.200000000000003</v>
      </c>
      <c r="M165" s="7">
        <f t="shared" si="32"/>
        <v>14.699999999999996</v>
      </c>
      <c r="N165" s="45">
        <f t="shared" si="26"/>
        <v>3247809.4410000001</v>
      </c>
      <c r="O165" s="45">
        <f t="shared" si="27"/>
        <v>541301.57350000006</v>
      </c>
      <c r="P165" s="45">
        <f t="shared" si="28"/>
        <v>1104255.2099400004</v>
      </c>
      <c r="Q165" s="45">
        <f t="shared" si="29"/>
        <v>1591426.6260899997</v>
      </c>
      <c r="R165" s="45">
        <f t="shared" si="30"/>
        <v>6484792.8505300004</v>
      </c>
      <c r="S165" s="45">
        <f t="shared" si="31"/>
        <v>6484792.8505299995</v>
      </c>
    </row>
    <row r="166" spans="1:19" ht="13" x14ac:dyDescent="0.15">
      <c r="A166" s="60" t="s">
        <v>173</v>
      </c>
      <c r="B166" s="61">
        <v>45.2</v>
      </c>
      <c r="C166" s="60" t="s">
        <v>173</v>
      </c>
      <c r="D166" s="62">
        <v>616369</v>
      </c>
      <c r="E166" s="62">
        <v>640998185</v>
      </c>
      <c r="F166" s="61">
        <v>79.8</v>
      </c>
      <c r="G166" s="63">
        <v>1039.9580000000001</v>
      </c>
      <c r="H166" s="7">
        <f t="shared" si="24"/>
        <v>34.599999999999994</v>
      </c>
      <c r="I166" s="7" t="s">
        <v>566</v>
      </c>
      <c r="J166" s="7">
        <v>30</v>
      </c>
      <c r="K166" s="7">
        <v>5</v>
      </c>
      <c r="L166" s="7">
        <f t="shared" si="25"/>
        <v>10.200000000000003</v>
      </c>
      <c r="M166" s="7">
        <f t="shared" si="32"/>
        <v>34.599999999999994</v>
      </c>
      <c r="N166" s="45">
        <f t="shared" si="26"/>
        <v>1922994.5549999999</v>
      </c>
      <c r="O166" s="45">
        <f t="shared" si="27"/>
        <v>320499.09250000003</v>
      </c>
      <c r="P166" s="45">
        <f t="shared" si="28"/>
        <v>653818.14870000014</v>
      </c>
      <c r="Q166" s="45">
        <f t="shared" si="29"/>
        <v>2217853.7200999996</v>
      </c>
      <c r="R166" s="45">
        <f t="shared" si="30"/>
        <v>5115165.5163000003</v>
      </c>
      <c r="S166" s="45">
        <f t="shared" si="31"/>
        <v>5115165.5163000003</v>
      </c>
    </row>
    <row r="167" spans="1:19" ht="13" x14ac:dyDescent="0.15">
      <c r="A167" s="60" t="s">
        <v>174</v>
      </c>
      <c r="B167" s="61">
        <v>45.5</v>
      </c>
      <c r="C167" s="60" t="s">
        <v>174</v>
      </c>
      <c r="D167" s="62">
        <v>523947</v>
      </c>
      <c r="E167" s="62">
        <v>1017522916</v>
      </c>
      <c r="F167" s="61">
        <v>79.599999999999994</v>
      </c>
      <c r="G167" s="63">
        <v>1942.0350000000001</v>
      </c>
      <c r="H167" s="7">
        <f t="shared" ref="H167:H178" si="33">F167-B167</f>
        <v>34.099999999999994</v>
      </c>
      <c r="I167" s="7" t="s">
        <v>566</v>
      </c>
      <c r="J167" s="7">
        <v>30</v>
      </c>
      <c r="K167" s="7">
        <v>5</v>
      </c>
      <c r="L167" s="7">
        <f t="shared" ref="L167:L178" si="34">B167-J167-K167</f>
        <v>10.5</v>
      </c>
      <c r="M167" s="7">
        <f t="shared" si="32"/>
        <v>34.099999999999994</v>
      </c>
      <c r="N167" s="45">
        <f t="shared" si="26"/>
        <v>3052568.7480000001</v>
      </c>
      <c r="O167" s="45">
        <f t="shared" si="27"/>
        <v>508761.45799999998</v>
      </c>
      <c r="P167" s="45">
        <f t="shared" si="28"/>
        <v>1068399.0618</v>
      </c>
      <c r="Q167" s="45">
        <f t="shared" si="29"/>
        <v>3469753.1435599993</v>
      </c>
      <c r="R167" s="45">
        <f t="shared" si="30"/>
        <v>8099482.4113599993</v>
      </c>
      <c r="S167" s="45">
        <f t="shared" si="31"/>
        <v>8099482.4113599993</v>
      </c>
    </row>
    <row r="168" spans="1:19" ht="13" x14ac:dyDescent="0.15">
      <c r="A168" s="60" t="s">
        <v>175</v>
      </c>
      <c r="B168" s="61">
        <v>44.5</v>
      </c>
      <c r="C168" s="60" t="s">
        <v>175</v>
      </c>
      <c r="D168" s="62">
        <v>420206</v>
      </c>
      <c r="E168" s="62">
        <v>682004157</v>
      </c>
      <c r="F168" s="61">
        <v>116.1</v>
      </c>
      <c r="G168" s="63">
        <v>1623.0239999999999</v>
      </c>
      <c r="H168" s="7">
        <f t="shared" si="33"/>
        <v>71.599999999999994</v>
      </c>
      <c r="I168" s="7" t="s">
        <v>566</v>
      </c>
      <c r="J168" s="7">
        <v>30</v>
      </c>
      <c r="K168" s="7">
        <v>5</v>
      </c>
      <c r="L168" s="7">
        <f t="shared" si="34"/>
        <v>9.5</v>
      </c>
      <c r="M168" s="7">
        <f t="shared" si="32"/>
        <v>71.599999999999994</v>
      </c>
      <c r="N168" s="45">
        <f t="shared" si="26"/>
        <v>2046012.4709999999</v>
      </c>
      <c r="O168" s="45">
        <f t="shared" si="27"/>
        <v>341002.0785</v>
      </c>
      <c r="P168" s="45">
        <f t="shared" si="28"/>
        <v>647903.94915</v>
      </c>
      <c r="Q168" s="45">
        <f t="shared" si="29"/>
        <v>4883149.7641199995</v>
      </c>
      <c r="R168" s="45">
        <f t="shared" si="30"/>
        <v>7918068.262769999</v>
      </c>
      <c r="S168" s="45">
        <f t="shared" si="31"/>
        <v>7918068.2627699999</v>
      </c>
    </row>
    <row r="169" spans="1:19" ht="13" x14ac:dyDescent="0.15">
      <c r="A169" s="60" t="s">
        <v>176</v>
      </c>
      <c r="B169" s="61">
        <v>45.2</v>
      </c>
      <c r="C169" s="60" t="s">
        <v>176</v>
      </c>
      <c r="D169" s="62">
        <v>655397</v>
      </c>
      <c r="E169" s="62">
        <v>9772098445</v>
      </c>
      <c r="F169" s="61">
        <v>62.9</v>
      </c>
      <c r="G169" s="63">
        <v>14910.208000000001</v>
      </c>
      <c r="H169" s="7">
        <f t="shared" si="33"/>
        <v>17.699999999999996</v>
      </c>
      <c r="I169" s="7" t="s">
        <v>566</v>
      </c>
      <c r="J169" s="7">
        <v>30</v>
      </c>
      <c r="K169" s="7">
        <v>5</v>
      </c>
      <c r="L169" s="7">
        <f t="shared" si="34"/>
        <v>10.200000000000003</v>
      </c>
      <c r="M169" s="7">
        <f t="shared" si="32"/>
        <v>17.699999999999996</v>
      </c>
      <c r="N169" s="45">
        <f t="shared" si="26"/>
        <v>29316295.335000001</v>
      </c>
      <c r="O169" s="45">
        <f t="shared" si="27"/>
        <v>4886049.2225000001</v>
      </c>
      <c r="P169" s="45">
        <f t="shared" si="28"/>
        <v>9967540.4139000028</v>
      </c>
      <c r="Q169" s="45">
        <f t="shared" si="29"/>
        <v>17296614.247649997</v>
      </c>
      <c r="R169" s="45">
        <f t="shared" si="30"/>
        <v>61466499.219050005</v>
      </c>
      <c r="S169" s="45">
        <f t="shared" si="31"/>
        <v>61466499.219049998</v>
      </c>
    </row>
    <row r="170" spans="1:19" ht="13" x14ac:dyDescent="0.15">
      <c r="A170" s="60" t="s">
        <v>177</v>
      </c>
      <c r="B170" s="61">
        <v>45.7</v>
      </c>
      <c r="C170" s="60" t="s">
        <v>177</v>
      </c>
      <c r="D170" s="62">
        <v>482273</v>
      </c>
      <c r="E170" s="62">
        <v>714613403</v>
      </c>
      <c r="F170" s="61">
        <v>70.099999999999994</v>
      </c>
      <c r="G170" s="63">
        <v>1481.76</v>
      </c>
      <c r="H170" s="7">
        <f t="shared" si="33"/>
        <v>24.399999999999991</v>
      </c>
      <c r="I170" s="7" t="s">
        <v>566</v>
      </c>
      <c r="J170" s="7">
        <v>30</v>
      </c>
      <c r="K170" s="7">
        <v>5</v>
      </c>
      <c r="L170" s="7">
        <f t="shared" si="34"/>
        <v>10.700000000000003</v>
      </c>
      <c r="M170" s="7">
        <f t="shared" si="32"/>
        <v>24.399999999999991</v>
      </c>
      <c r="N170" s="45">
        <f t="shared" si="26"/>
        <v>2143840.2089999998</v>
      </c>
      <c r="O170" s="45">
        <f t="shared" si="27"/>
        <v>357306.70150000002</v>
      </c>
      <c r="P170" s="45">
        <f t="shared" si="28"/>
        <v>764636.34121000022</v>
      </c>
      <c r="Q170" s="45">
        <f t="shared" si="29"/>
        <v>1743656.7033199994</v>
      </c>
      <c r="R170" s="45">
        <f t="shared" si="30"/>
        <v>5009439.9550299998</v>
      </c>
      <c r="S170" s="45">
        <f t="shared" si="31"/>
        <v>5009439.9550299998</v>
      </c>
    </row>
    <row r="171" spans="1:19" ht="13" x14ac:dyDescent="0.15">
      <c r="A171" s="60" t="s">
        <v>178</v>
      </c>
      <c r="B171" s="61">
        <v>46.3</v>
      </c>
      <c r="C171" s="60" t="s">
        <v>178</v>
      </c>
      <c r="D171" s="62">
        <v>349690</v>
      </c>
      <c r="E171" s="62">
        <v>955869010</v>
      </c>
      <c r="F171" s="61">
        <v>59.3</v>
      </c>
      <c r="G171" s="63">
        <v>2733.4749999999999</v>
      </c>
      <c r="H171" s="7">
        <f t="shared" si="33"/>
        <v>13</v>
      </c>
      <c r="I171" s="7" t="s">
        <v>566</v>
      </c>
      <c r="J171" s="7">
        <v>30</v>
      </c>
      <c r="K171" s="7">
        <v>5</v>
      </c>
      <c r="L171" s="7">
        <f t="shared" si="34"/>
        <v>11.299999999999997</v>
      </c>
      <c r="M171" s="7">
        <f t="shared" si="32"/>
        <v>13</v>
      </c>
      <c r="N171" s="45">
        <f t="shared" si="26"/>
        <v>2867607.03</v>
      </c>
      <c r="O171" s="45">
        <f t="shared" si="27"/>
        <v>477934.505</v>
      </c>
      <c r="P171" s="45">
        <f t="shared" si="28"/>
        <v>1080131.9812999999</v>
      </c>
      <c r="Q171" s="45">
        <f t="shared" si="29"/>
        <v>1242629.713</v>
      </c>
      <c r="R171" s="45">
        <f t="shared" si="30"/>
        <v>5668303.2292999998</v>
      </c>
      <c r="S171" s="45">
        <f t="shared" si="31"/>
        <v>5668303.2292999998</v>
      </c>
    </row>
    <row r="172" spans="1:19" ht="13" x14ac:dyDescent="0.15">
      <c r="A172" s="60" t="s">
        <v>179</v>
      </c>
      <c r="B172" s="61">
        <v>46</v>
      </c>
      <c r="C172" s="60" t="s">
        <v>179</v>
      </c>
      <c r="D172" s="62">
        <v>408536</v>
      </c>
      <c r="E172" s="62">
        <v>785214238</v>
      </c>
      <c r="F172" s="61">
        <v>65.8</v>
      </c>
      <c r="G172" s="63">
        <v>1922.0219999999999</v>
      </c>
      <c r="H172" s="7">
        <f t="shared" si="33"/>
        <v>19.799999999999997</v>
      </c>
      <c r="I172" s="7" t="s">
        <v>566</v>
      </c>
      <c r="J172" s="7">
        <v>30</v>
      </c>
      <c r="K172" s="7">
        <v>5</v>
      </c>
      <c r="L172" s="7">
        <f t="shared" si="34"/>
        <v>11</v>
      </c>
      <c r="M172" s="7">
        <f t="shared" ref="M172:M178" si="35">F172-B172</f>
        <v>19.799999999999997</v>
      </c>
      <c r="N172" s="45">
        <f t="shared" si="26"/>
        <v>2355642.7140000002</v>
      </c>
      <c r="O172" s="45">
        <f t="shared" si="27"/>
        <v>392607.11900000001</v>
      </c>
      <c r="P172" s="45">
        <f t="shared" si="28"/>
        <v>863735.6618</v>
      </c>
      <c r="Q172" s="45">
        <f t="shared" si="29"/>
        <v>1554724.1912399998</v>
      </c>
      <c r="R172" s="45">
        <f t="shared" si="30"/>
        <v>5166709.6860400001</v>
      </c>
      <c r="S172" s="45">
        <f t="shared" si="31"/>
        <v>5166709.6860400001</v>
      </c>
    </row>
    <row r="173" spans="1:19" ht="13" x14ac:dyDescent="0.15">
      <c r="A173" s="60" t="s">
        <v>195</v>
      </c>
      <c r="B173" s="61">
        <v>45.4</v>
      </c>
      <c r="C173" s="60" t="s">
        <v>195</v>
      </c>
      <c r="D173" s="62">
        <v>334410</v>
      </c>
      <c r="E173" s="62">
        <v>38408685</v>
      </c>
      <c r="F173" s="61">
        <v>113.6</v>
      </c>
      <c r="G173" s="61">
        <v>114.855</v>
      </c>
      <c r="H173" s="7">
        <f t="shared" si="33"/>
        <v>68.199999999999989</v>
      </c>
      <c r="I173" s="7" t="s">
        <v>566</v>
      </c>
      <c r="J173" s="7">
        <v>30</v>
      </c>
      <c r="K173" s="7">
        <v>5</v>
      </c>
      <c r="L173" s="7">
        <f t="shared" si="34"/>
        <v>10.399999999999999</v>
      </c>
      <c r="M173" s="7">
        <f t="shared" si="35"/>
        <v>68.199999999999989</v>
      </c>
      <c r="N173" s="45">
        <f t="shared" si="26"/>
        <v>115226.05499999999</v>
      </c>
      <c r="O173" s="45">
        <f t="shared" si="27"/>
        <v>19204.342499999999</v>
      </c>
      <c r="P173" s="45">
        <f t="shared" si="28"/>
        <v>39945.032399999996</v>
      </c>
      <c r="Q173" s="45">
        <f t="shared" si="29"/>
        <v>261947.23169999995</v>
      </c>
      <c r="R173" s="45">
        <f t="shared" si="30"/>
        <v>436322.66159999993</v>
      </c>
      <c r="S173" s="45">
        <f t="shared" si="31"/>
        <v>436322.66159999999</v>
      </c>
    </row>
    <row r="174" spans="1:19" ht="13" x14ac:dyDescent="0.15">
      <c r="A174" s="60" t="s">
        <v>180</v>
      </c>
      <c r="B174" s="61">
        <v>47.1</v>
      </c>
      <c r="C174" s="60" t="s">
        <v>180</v>
      </c>
      <c r="D174" s="62">
        <v>246892</v>
      </c>
      <c r="E174" s="62">
        <v>884150350</v>
      </c>
      <c r="F174" s="61">
        <v>58.1</v>
      </c>
      <c r="G174" s="63">
        <v>3581.12</v>
      </c>
      <c r="H174" s="7">
        <f t="shared" si="33"/>
        <v>11</v>
      </c>
      <c r="I174" s="7" t="s">
        <v>566</v>
      </c>
      <c r="J174" s="7">
        <v>30</v>
      </c>
      <c r="K174" s="7">
        <v>5</v>
      </c>
      <c r="L174" s="7">
        <f t="shared" si="34"/>
        <v>12.100000000000001</v>
      </c>
      <c r="M174" s="7">
        <f t="shared" si="35"/>
        <v>11</v>
      </c>
      <c r="N174" s="45">
        <f t="shared" si="26"/>
        <v>2652451.0499999998</v>
      </c>
      <c r="O174" s="45">
        <f t="shared" si="27"/>
        <v>442075.17499999999</v>
      </c>
      <c r="P174" s="45">
        <f t="shared" si="28"/>
        <v>1069821.9235000003</v>
      </c>
      <c r="Q174" s="45">
        <f t="shared" si="29"/>
        <v>972565.38500000001</v>
      </c>
      <c r="R174" s="45">
        <f t="shared" si="30"/>
        <v>5136913.5334999999</v>
      </c>
      <c r="S174" s="45">
        <f t="shared" si="31"/>
        <v>5136913.5334999999</v>
      </c>
    </row>
    <row r="175" spans="1:19" ht="13" x14ac:dyDescent="0.15">
      <c r="A175" s="60" t="s">
        <v>181</v>
      </c>
      <c r="B175" s="61">
        <v>45.2</v>
      </c>
      <c r="C175" s="60" t="s">
        <v>181</v>
      </c>
      <c r="D175" s="62">
        <v>253906</v>
      </c>
      <c r="E175" s="62">
        <v>183635754</v>
      </c>
      <c r="F175" s="61">
        <v>63.4</v>
      </c>
      <c r="G175" s="61">
        <v>723.24300000000005</v>
      </c>
      <c r="H175" s="7">
        <f t="shared" si="33"/>
        <v>18.199999999999996</v>
      </c>
      <c r="I175" s="7" t="s">
        <v>566</v>
      </c>
      <c r="J175" s="7">
        <v>30</v>
      </c>
      <c r="K175" s="7">
        <v>5</v>
      </c>
      <c r="L175" s="7">
        <f t="shared" si="34"/>
        <v>10.200000000000003</v>
      </c>
      <c r="M175" s="7">
        <f t="shared" si="35"/>
        <v>18.199999999999996</v>
      </c>
      <c r="N175" s="45">
        <f t="shared" si="26"/>
        <v>550907.26199999999</v>
      </c>
      <c r="O175" s="45">
        <f t="shared" si="27"/>
        <v>91817.876999999993</v>
      </c>
      <c r="P175" s="45">
        <f t="shared" si="28"/>
        <v>187308.46908000004</v>
      </c>
      <c r="Q175" s="45">
        <f t="shared" si="29"/>
        <v>334217.07227999991</v>
      </c>
      <c r="R175" s="45">
        <f t="shared" si="30"/>
        <v>1164250.6803599999</v>
      </c>
      <c r="S175" s="45">
        <f t="shared" si="31"/>
        <v>1164250.6803600001</v>
      </c>
    </row>
    <row r="176" spans="1:19" ht="13" x14ac:dyDescent="0.15">
      <c r="A176" s="60" t="s">
        <v>182</v>
      </c>
      <c r="B176" s="61">
        <v>44.7</v>
      </c>
      <c r="C176" s="60" t="s">
        <v>182</v>
      </c>
      <c r="D176" s="62">
        <v>246290</v>
      </c>
      <c r="E176" s="62">
        <v>183362764</v>
      </c>
      <c r="F176" s="61">
        <v>98.7</v>
      </c>
      <c r="G176" s="61">
        <v>744.49900000000002</v>
      </c>
      <c r="H176" s="7">
        <f t="shared" si="33"/>
        <v>54</v>
      </c>
      <c r="I176" s="7" t="s">
        <v>566</v>
      </c>
      <c r="J176" s="7">
        <v>30</v>
      </c>
      <c r="K176" s="7">
        <v>5</v>
      </c>
      <c r="L176" s="7">
        <f t="shared" si="34"/>
        <v>9.7000000000000028</v>
      </c>
      <c r="M176" s="7">
        <f t="shared" si="35"/>
        <v>54</v>
      </c>
      <c r="N176" s="45">
        <f t="shared" si="26"/>
        <v>550088.29200000002</v>
      </c>
      <c r="O176" s="45">
        <f t="shared" si="27"/>
        <v>91681.381999999998</v>
      </c>
      <c r="P176" s="45">
        <f t="shared" si="28"/>
        <v>177861.88108000005</v>
      </c>
      <c r="Q176" s="45">
        <f t="shared" si="29"/>
        <v>990158.92559999996</v>
      </c>
      <c r="R176" s="45">
        <f t="shared" si="30"/>
        <v>1809790.48068</v>
      </c>
      <c r="S176" s="45">
        <f t="shared" si="31"/>
        <v>1809790.48068</v>
      </c>
    </row>
    <row r="177" spans="1:19" ht="13" x14ac:dyDescent="0.15">
      <c r="A177" s="60" t="s">
        <v>183</v>
      </c>
      <c r="B177" s="61">
        <v>48.1</v>
      </c>
      <c r="C177" s="60" t="s">
        <v>183</v>
      </c>
      <c r="D177" s="62">
        <v>231497</v>
      </c>
      <c r="E177" s="62">
        <v>259223378</v>
      </c>
      <c r="F177" s="61">
        <v>49.5</v>
      </c>
      <c r="G177" s="63">
        <v>1119.768</v>
      </c>
      <c r="H177" s="7">
        <f t="shared" si="33"/>
        <v>1.3999999999999986</v>
      </c>
      <c r="I177" s="7" t="s">
        <v>566</v>
      </c>
      <c r="J177" s="7">
        <v>30</v>
      </c>
      <c r="K177" s="7">
        <v>5</v>
      </c>
      <c r="L177" s="7">
        <f t="shared" si="34"/>
        <v>13.100000000000001</v>
      </c>
      <c r="M177" s="7">
        <f t="shared" si="35"/>
        <v>1.3999999999999986</v>
      </c>
      <c r="N177" s="45">
        <f t="shared" si="26"/>
        <v>777670.13399999996</v>
      </c>
      <c r="O177" s="45">
        <f t="shared" si="27"/>
        <v>129611.689</v>
      </c>
      <c r="P177" s="45">
        <f t="shared" si="28"/>
        <v>339582.62518000003</v>
      </c>
      <c r="Q177" s="45">
        <f t="shared" si="29"/>
        <v>36291.272919999959</v>
      </c>
      <c r="R177" s="45">
        <f t="shared" si="30"/>
        <v>1283155.7211</v>
      </c>
      <c r="S177" s="45">
        <f t="shared" si="31"/>
        <v>1283155.7211</v>
      </c>
    </row>
    <row r="178" spans="1:19" ht="13" x14ac:dyDescent="0.15">
      <c r="A178" s="60" t="s">
        <v>184</v>
      </c>
      <c r="B178" s="61">
        <v>44.7</v>
      </c>
      <c r="C178" s="60" t="s">
        <v>184</v>
      </c>
      <c r="D178" s="62">
        <v>795043</v>
      </c>
      <c r="E178" s="62">
        <v>2909061352</v>
      </c>
      <c r="F178" s="61">
        <v>74.3</v>
      </c>
      <c r="G178" s="63">
        <v>3658.9969999999998</v>
      </c>
      <c r="H178" s="7">
        <f t="shared" si="33"/>
        <v>29.599999999999994</v>
      </c>
      <c r="I178" s="7" t="s">
        <v>566</v>
      </c>
      <c r="J178" s="7">
        <v>30</v>
      </c>
      <c r="K178" s="7">
        <v>5</v>
      </c>
      <c r="L178" s="7">
        <f t="shared" si="34"/>
        <v>9.7000000000000028</v>
      </c>
      <c r="M178" s="7">
        <f t="shared" si="35"/>
        <v>29.599999999999994</v>
      </c>
      <c r="N178" s="45">
        <f t="shared" si="26"/>
        <v>8727184.0559999999</v>
      </c>
      <c r="O178" s="45">
        <f t="shared" si="27"/>
        <v>1454530.676</v>
      </c>
      <c r="P178" s="45">
        <f t="shared" si="28"/>
        <v>2821789.511440001</v>
      </c>
      <c r="Q178" s="45">
        <f t="shared" si="29"/>
        <v>8610821.6019199975</v>
      </c>
      <c r="R178" s="45">
        <f t="shared" si="30"/>
        <v>21614325.84536</v>
      </c>
      <c r="S178" s="45">
        <f t="shared" si="31"/>
        <v>21614325.84536</v>
      </c>
    </row>
    <row r="179" spans="1:19" ht="13" x14ac:dyDescent="0.15">
      <c r="A179" s="64" t="s">
        <v>185</v>
      </c>
      <c r="B179" s="64" t="s">
        <v>186</v>
      </c>
      <c r="C179" s="64" t="s">
        <v>185</v>
      </c>
      <c r="D179" s="65">
        <v>76637360</v>
      </c>
      <c r="E179" s="65">
        <v>348826507774</v>
      </c>
      <c r="F179" s="94">
        <f>R179*10000/E179</f>
        <v>79.173648499295339</v>
      </c>
      <c r="G179" s="66">
        <v>590066.85100000002</v>
      </c>
      <c r="I179" s="7" t="s">
        <v>566</v>
      </c>
      <c r="J179" s="7">
        <v>30</v>
      </c>
      <c r="K179" s="7">
        <v>5</v>
      </c>
      <c r="L179" s="95">
        <f>P179*10000/E179</f>
        <v>10.04349121400524</v>
      </c>
      <c r="M179" s="95">
        <f>Q179*10000/E179</f>
        <v>34.130157285290124</v>
      </c>
      <c r="N179" s="45">
        <f>SUM(N7:N178)</f>
        <v>1046479523.3219995</v>
      </c>
      <c r="O179" s="45">
        <f t="shared" ref="O179:S179" si="36">SUM(O7:O178)</f>
        <v>174413253.88699993</v>
      </c>
      <c r="P179" s="45">
        <f t="shared" si="36"/>
        <v>350343596.60402995</v>
      </c>
      <c r="Q179" s="45">
        <f t="shared" si="36"/>
        <v>1190550357.5605097</v>
      </c>
      <c r="R179" s="45">
        <f t="shared" si="36"/>
        <v>2761786731.373539</v>
      </c>
      <c r="S179" s="45">
        <f t="shared" si="36"/>
        <v>2761626429.6740198</v>
      </c>
    </row>
    <row r="180" spans="1:19" x14ac:dyDescent="0.15">
      <c r="A180" s="101"/>
      <c r="B180" s="102"/>
    </row>
    <row r="181" spans="1:19" x14ac:dyDescent="0.15">
      <c r="M181" s="103"/>
      <c r="N181" s="46">
        <f>N179/G179</f>
        <v>1773.4931585268794</v>
      </c>
      <c r="O181" s="46">
        <f>O179/G179</f>
        <v>295.58219308781327</v>
      </c>
      <c r="P181" s="46">
        <f>P179/G179</f>
        <v>593.73543185877077</v>
      </c>
      <c r="Q181" s="46">
        <f>Q179/G179</f>
        <v>2017.6533481636127</v>
      </c>
      <c r="R181" s="46">
        <f>R179/G179</f>
        <v>4680.4641316370762</v>
      </c>
    </row>
  </sheetData>
  <autoFilter ref="A6:G179" xr:uid="{28C3F756-9223-5D44-97A4-11DD3BD6676C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D9749-AAC2-FA46-803F-A13EDFE642FE}">
  <dimension ref="A1:U181"/>
  <sheetViews>
    <sheetView zoomScale="85" workbookViewId="0">
      <pane xSplit="3" ySplit="6" topLeftCell="D7" activePane="bottomRight" state="frozen"/>
      <selection activeCell="F68" sqref="F68"/>
      <selection pane="topRight" activeCell="F68" sqref="F68"/>
      <selection pane="bottomLeft" activeCell="F68" sqref="F68"/>
      <selection pane="bottomRight" activeCell="F68" sqref="F68"/>
    </sheetView>
  </sheetViews>
  <sheetFormatPr baseColWidth="10" defaultRowHeight="12" x14ac:dyDescent="0.15"/>
  <cols>
    <col min="1" max="1" width="25.6640625" style="92" customWidth="1"/>
    <col min="2" max="2" width="6.83203125" style="92" customWidth="1"/>
    <col min="3" max="3" width="22.33203125" style="92" customWidth="1"/>
    <col min="4" max="4" width="10.33203125" style="92" customWidth="1"/>
    <col min="5" max="5" width="13.6640625" style="92" customWidth="1"/>
    <col min="6" max="6" width="8.5" style="92" customWidth="1"/>
    <col min="7" max="7" width="10.33203125" style="92" customWidth="1"/>
    <col min="8" max="13" width="10.83203125" style="7"/>
    <col min="14" max="14" width="15.33203125" style="7" bestFit="1" customWidth="1"/>
    <col min="15" max="16" width="14.33203125" style="7" bestFit="1" customWidth="1"/>
    <col min="17" max="18" width="15.33203125" style="7" bestFit="1" customWidth="1"/>
    <col min="19" max="21" width="16.5" style="7" customWidth="1"/>
    <col min="22" max="16384" width="10.83203125" style="7"/>
  </cols>
  <sheetData>
    <row r="1" spans="1:21" ht="13" x14ac:dyDescent="0.15">
      <c r="A1" s="73" t="s">
        <v>9</v>
      </c>
      <c r="B1" s="74"/>
      <c r="C1" s="73" t="s">
        <v>187</v>
      </c>
      <c r="D1" s="74" t="s">
        <v>630</v>
      </c>
      <c r="E1" s="74"/>
      <c r="F1" s="74"/>
      <c r="G1" s="74"/>
    </row>
    <row r="2" spans="1:21" ht="26" x14ac:dyDescent="0.15">
      <c r="A2" s="75" t="s">
        <v>10</v>
      </c>
      <c r="B2" s="74"/>
      <c r="C2" s="75" t="s">
        <v>188</v>
      </c>
      <c r="D2" s="74"/>
      <c r="E2" s="74"/>
      <c r="F2" s="74"/>
      <c r="G2" s="74"/>
    </row>
    <row r="3" spans="1:21" ht="13" x14ac:dyDescent="0.15">
      <c r="A3" s="76" t="s">
        <v>11</v>
      </c>
      <c r="B3" s="74"/>
      <c r="C3" s="76" t="s">
        <v>11</v>
      </c>
      <c r="D3" s="74"/>
      <c r="E3" s="74"/>
      <c r="F3" s="74"/>
      <c r="G3" s="74"/>
    </row>
    <row r="4" spans="1:21" ht="26" x14ac:dyDescent="0.15">
      <c r="A4" s="76" t="s">
        <v>12</v>
      </c>
      <c r="B4" s="74"/>
      <c r="C4" s="76" t="s">
        <v>12</v>
      </c>
      <c r="D4" s="74"/>
      <c r="E4" s="74"/>
      <c r="F4" s="74"/>
      <c r="G4" s="74"/>
    </row>
    <row r="5" spans="1:21" x14ac:dyDescent="0.15">
      <c r="A5" s="76"/>
      <c r="B5" s="74"/>
      <c r="C5" s="76"/>
      <c r="D5" s="74"/>
      <c r="E5" s="74"/>
      <c r="F5" s="74"/>
      <c r="G5" s="74"/>
    </row>
    <row r="6" spans="1:21" ht="91" x14ac:dyDescent="0.15">
      <c r="A6" s="77" t="s">
        <v>13</v>
      </c>
      <c r="B6" s="78" t="s">
        <v>669</v>
      </c>
      <c r="C6" s="79" t="s">
        <v>13</v>
      </c>
      <c r="D6" s="80" t="s">
        <v>189</v>
      </c>
      <c r="E6" s="80" t="s">
        <v>8</v>
      </c>
      <c r="F6" s="80" t="s">
        <v>190</v>
      </c>
      <c r="G6" s="80" t="s">
        <v>7</v>
      </c>
      <c r="H6" s="59" t="s">
        <v>565</v>
      </c>
      <c r="I6" s="59" t="s">
        <v>575</v>
      </c>
      <c r="J6" s="59" t="s">
        <v>560</v>
      </c>
      <c r="K6" s="59" t="s">
        <v>561</v>
      </c>
      <c r="L6" s="59" t="s">
        <v>563</v>
      </c>
      <c r="M6" s="59" t="s">
        <v>562</v>
      </c>
      <c r="N6" s="59" t="s">
        <v>567</v>
      </c>
      <c r="O6" s="59" t="s">
        <v>568</v>
      </c>
      <c r="P6" s="59" t="s">
        <v>569</v>
      </c>
      <c r="Q6" s="59" t="s">
        <v>570</v>
      </c>
      <c r="R6" s="59" t="s">
        <v>571</v>
      </c>
      <c r="S6" s="59" t="s">
        <v>572</v>
      </c>
      <c r="T6" s="59" t="s">
        <v>601</v>
      </c>
      <c r="U6" s="59" t="s">
        <v>613</v>
      </c>
    </row>
    <row r="7" spans="1:21" ht="13" x14ac:dyDescent="0.15">
      <c r="A7" s="81" t="s">
        <v>14</v>
      </c>
      <c r="B7" s="82">
        <v>44.5</v>
      </c>
      <c r="C7" s="81" t="s">
        <v>14</v>
      </c>
      <c r="D7" s="83">
        <v>414496</v>
      </c>
      <c r="E7" s="83">
        <v>996771152</v>
      </c>
      <c r="F7" s="82">
        <v>66</v>
      </c>
      <c r="G7" s="84">
        <v>2404.7759999999998</v>
      </c>
      <c r="H7" s="7">
        <f t="shared" ref="H7:H38" si="0">F7-B7</f>
        <v>21.5</v>
      </c>
      <c r="I7" s="7" t="s">
        <v>566</v>
      </c>
      <c r="J7" s="7">
        <v>30</v>
      </c>
      <c r="K7" s="7">
        <v>5</v>
      </c>
      <c r="L7" s="7">
        <f t="shared" ref="L7:L38" si="1">B7-J7-K7</f>
        <v>9.5</v>
      </c>
      <c r="M7" s="7">
        <f t="shared" ref="M7:M38" si="2">F7-B7</f>
        <v>21.5</v>
      </c>
      <c r="N7" s="45">
        <f t="shared" ref="N7:N38" si="3">E7*J7/10000</f>
        <v>2990313.4559999998</v>
      </c>
      <c r="O7" s="45">
        <f t="shared" ref="O7:O38" si="4">E7*K7/10000</f>
        <v>498385.576</v>
      </c>
      <c r="P7" s="45">
        <f t="shared" ref="P7:P38" si="5">E7*L7/10000</f>
        <v>946932.59439999994</v>
      </c>
      <c r="Q7" s="45">
        <f t="shared" ref="Q7:Q38" si="6">E7*M7/10000</f>
        <v>2143057.9767999998</v>
      </c>
      <c r="R7" s="45">
        <f t="shared" ref="R7:R38" si="7">SUM(N7:Q7)</f>
        <v>6578689.6031999998</v>
      </c>
      <c r="S7" s="45">
        <f t="shared" ref="S7:S38" si="8">E7*F7/10000</f>
        <v>6578689.6031999998</v>
      </c>
      <c r="T7" s="45">
        <f t="shared" ref="T7:T38" si="9">Q7/G7</f>
        <v>891.1674005395929</v>
      </c>
      <c r="U7" s="45">
        <f>R7/G7</f>
        <v>2735.6766714238665</v>
      </c>
    </row>
    <row r="8" spans="1:21" ht="13" x14ac:dyDescent="0.15">
      <c r="A8" s="81" t="s">
        <v>15</v>
      </c>
      <c r="B8" s="82">
        <v>44.7</v>
      </c>
      <c r="C8" s="81" t="s">
        <v>15</v>
      </c>
      <c r="D8" s="83">
        <v>551099</v>
      </c>
      <c r="E8" s="83">
        <v>1560460939</v>
      </c>
      <c r="F8" s="82">
        <v>49.1</v>
      </c>
      <c r="G8" s="84">
        <v>2831.5439999999999</v>
      </c>
      <c r="H8" s="7">
        <f t="shared" si="0"/>
        <v>4.3999999999999986</v>
      </c>
      <c r="I8" s="7" t="s">
        <v>566</v>
      </c>
      <c r="J8" s="7">
        <v>30</v>
      </c>
      <c r="K8" s="7">
        <v>5</v>
      </c>
      <c r="L8" s="7">
        <f t="shared" si="1"/>
        <v>9.7000000000000028</v>
      </c>
      <c r="M8" s="7">
        <f t="shared" si="2"/>
        <v>4.3999999999999986</v>
      </c>
      <c r="N8" s="45">
        <f t="shared" si="3"/>
        <v>4681382.8169999998</v>
      </c>
      <c r="O8" s="45">
        <f t="shared" si="4"/>
        <v>780230.46950000001</v>
      </c>
      <c r="P8" s="45">
        <f t="shared" si="5"/>
        <v>1513647.1108300006</v>
      </c>
      <c r="Q8" s="45">
        <f t="shared" si="6"/>
        <v>686602.81315999979</v>
      </c>
      <c r="R8" s="45">
        <f t="shared" si="7"/>
        <v>7661863.2104899995</v>
      </c>
      <c r="S8" s="45">
        <f t="shared" si="8"/>
        <v>7661863.2104900014</v>
      </c>
      <c r="T8" s="45">
        <f t="shared" si="9"/>
        <v>242.48354013216812</v>
      </c>
      <c r="U8" s="45" t="e">
        <f>R8/#REF!</f>
        <v>#REF!</v>
      </c>
    </row>
    <row r="9" spans="1:21" ht="13" x14ac:dyDescent="0.15">
      <c r="A9" s="81" t="s">
        <v>16</v>
      </c>
      <c r="B9" s="82">
        <v>39.700000000000003</v>
      </c>
      <c r="C9" s="81" t="s">
        <v>16</v>
      </c>
      <c r="D9" s="83">
        <v>1508043</v>
      </c>
      <c r="E9" s="83">
        <v>582652011</v>
      </c>
      <c r="F9" s="82">
        <v>115.4</v>
      </c>
      <c r="G9" s="82">
        <v>386.363</v>
      </c>
      <c r="H9" s="7">
        <f t="shared" si="0"/>
        <v>75.7</v>
      </c>
      <c r="I9" s="7" t="s">
        <v>566</v>
      </c>
      <c r="J9" s="7">
        <v>30</v>
      </c>
      <c r="K9" s="7">
        <v>5</v>
      </c>
      <c r="L9" s="7">
        <f t="shared" si="1"/>
        <v>4.7000000000000028</v>
      </c>
      <c r="M9" s="7">
        <f t="shared" si="2"/>
        <v>75.7</v>
      </c>
      <c r="N9" s="45">
        <f t="shared" si="3"/>
        <v>1747956.0330000001</v>
      </c>
      <c r="O9" s="45">
        <f t="shared" si="4"/>
        <v>291326.00550000003</v>
      </c>
      <c r="P9" s="45">
        <f t="shared" si="5"/>
        <v>273846.4451700002</v>
      </c>
      <c r="Q9" s="45">
        <f t="shared" si="6"/>
        <v>4410675.7232700009</v>
      </c>
      <c r="R9" s="45">
        <f t="shared" si="7"/>
        <v>6723804.2069400009</v>
      </c>
      <c r="S9" s="45">
        <f t="shared" si="8"/>
        <v>6723804.2069399999</v>
      </c>
      <c r="T9" s="45">
        <f t="shared" si="9"/>
        <v>11415.885380510041</v>
      </c>
      <c r="U9" s="45"/>
    </row>
    <row r="10" spans="1:21" ht="13" x14ac:dyDescent="0.15">
      <c r="A10" s="81" t="s">
        <v>17</v>
      </c>
      <c r="B10" s="82">
        <v>43.6</v>
      </c>
      <c r="C10" s="81" t="s">
        <v>17</v>
      </c>
      <c r="D10" s="83">
        <v>723621</v>
      </c>
      <c r="E10" s="83">
        <v>2400052630</v>
      </c>
      <c r="F10" s="82">
        <v>64.400000000000006</v>
      </c>
      <c r="G10" s="84">
        <v>3316.7240000000002</v>
      </c>
      <c r="H10" s="7">
        <f t="shared" si="0"/>
        <v>20.800000000000004</v>
      </c>
      <c r="I10" s="7" t="s">
        <v>566</v>
      </c>
      <c r="J10" s="7">
        <v>30</v>
      </c>
      <c r="K10" s="7">
        <v>5</v>
      </c>
      <c r="L10" s="7">
        <f t="shared" si="1"/>
        <v>8.6000000000000014</v>
      </c>
      <c r="M10" s="7">
        <f t="shared" si="2"/>
        <v>20.800000000000004</v>
      </c>
      <c r="N10" s="45">
        <f t="shared" si="3"/>
        <v>7200157.8899999997</v>
      </c>
      <c r="O10" s="45">
        <f t="shared" si="4"/>
        <v>1200026.3149999999</v>
      </c>
      <c r="P10" s="45">
        <f t="shared" si="5"/>
        <v>2064045.2618000004</v>
      </c>
      <c r="Q10" s="45">
        <f t="shared" si="6"/>
        <v>4992109.4704000009</v>
      </c>
      <c r="R10" s="45">
        <f t="shared" si="7"/>
        <v>15456338.937200002</v>
      </c>
      <c r="S10" s="45">
        <f t="shared" si="8"/>
        <v>15456338.937200001</v>
      </c>
      <c r="T10" s="45">
        <f t="shared" si="9"/>
        <v>1505.1326159185994</v>
      </c>
      <c r="U10" s="45"/>
    </row>
    <row r="11" spans="1:21" ht="13" x14ac:dyDescent="0.15">
      <c r="A11" s="81" t="s">
        <v>18</v>
      </c>
      <c r="B11" s="82">
        <v>44.2</v>
      </c>
      <c r="C11" s="81" t="s">
        <v>18</v>
      </c>
      <c r="D11" s="83">
        <v>447817</v>
      </c>
      <c r="E11" s="83">
        <v>1239094099</v>
      </c>
      <c r="F11" s="82">
        <v>81.099999999999994</v>
      </c>
      <c r="G11" s="84">
        <v>2766.9670000000001</v>
      </c>
      <c r="H11" s="7">
        <f t="shared" si="0"/>
        <v>36.899999999999991</v>
      </c>
      <c r="I11" s="7" t="s">
        <v>566</v>
      </c>
      <c r="J11" s="7">
        <v>30</v>
      </c>
      <c r="K11" s="7">
        <v>5</v>
      </c>
      <c r="L11" s="7">
        <f t="shared" si="1"/>
        <v>9.2000000000000028</v>
      </c>
      <c r="M11" s="7">
        <f t="shared" si="2"/>
        <v>36.899999999999991</v>
      </c>
      <c r="N11" s="45">
        <f t="shared" si="3"/>
        <v>3717282.2969999998</v>
      </c>
      <c r="O11" s="45">
        <f t="shared" si="4"/>
        <v>619547.04949999996</v>
      </c>
      <c r="P11" s="45">
        <f t="shared" si="5"/>
        <v>1139966.5710800004</v>
      </c>
      <c r="Q11" s="45">
        <f t="shared" si="6"/>
        <v>4572257.2253099987</v>
      </c>
      <c r="R11" s="45">
        <f t="shared" si="7"/>
        <v>10049053.142889999</v>
      </c>
      <c r="S11" s="45">
        <f t="shared" si="8"/>
        <v>10049053.142889999</v>
      </c>
      <c r="T11" s="45">
        <f t="shared" si="9"/>
        <v>1652.4437137522777</v>
      </c>
      <c r="U11" s="45">
        <f>R11/G11</f>
        <v>3631.7936364582588</v>
      </c>
    </row>
    <row r="12" spans="1:21" ht="13" x14ac:dyDescent="0.15">
      <c r="A12" s="81" t="s">
        <v>19</v>
      </c>
      <c r="B12" s="82">
        <v>43.7</v>
      </c>
      <c r="C12" s="81" t="s">
        <v>19</v>
      </c>
      <c r="D12" s="83">
        <v>246465</v>
      </c>
      <c r="E12" s="83">
        <v>70424695</v>
      </c>
      <c r="F12" s="82">
        <v>106.3</v>
      </c>
      <c r="G12" s="82">
        <v>285.73899999999998</v>
      </c>
      <c r="H12" s="7">
        <f t="shared" si="0"/>
        <v>62.599999999999994</v>
      </c>
      <c r="I12" s="7" t="s">
        <v>566</v>
      </c>
      <c r="J12" s="7">
        <v>30</v>
      </c>
      <c r="K12" s="7">
        <v>5</v>
      </c>
      <c r="L12" s="7">
        <f t="shared" si="1"/>
        <v>8.7000000000000028</v>
      </c>
      <c r="M12" s="7">
        <f t="shared" si="2"/>
        <v>62.599999999999994</v>
      </c>
      <c r="N12" s="45">
        <f t="shared" si="3"/>
        <v>211274.08499999999</v>
      </c>
      <c r="O12" s="45">
        <f t="shared" si="4"/>
        <v>35212.347500000003</v>
      </c>
      <c r="P12" s="45">
        <f t="shared" si="5"/>
        <v>61269.48465000002</v>
      </c>
      <c r="Q12" s="45">
        <f t="shared" si="6"/>
        <v>440858.5907</v>
      </c>
      <c r="R12" s="45">
        <f t="shared" si="7"/>
        <v>748614.50784999994</v>
      </c>
      <c r="S12" s="45">
        <f t="shared" si="8"/>
        <v>748614.50785000005</v>
      </c>
      <c r="T12" s="45">
        <f t="shared" si="9"/>
        <v>1542.8716090558169</v>
      </c>
      <c r="U12" s="45">
        <f>R12/G12</f>
        <v>2619.9241540356761</v>
      </c>
    </row>
    <row r="13" spans="1:21" ht="13" x14ac:dyDescent="0.15">
      <c r="A13" s="81" t="s">
        <v>20</v>
      </c>
      <c r="B13" s="82">
        <v>43.8</v>
      </c>
      <c r="C13" s="81" t="s">
        <v>20</v>
      </c>
      <c r="D13" s="83">
        <v>728614</v>
      </c>
      <c r="E13" s="83">
        <v>744195740</v>
      </c>
      <c r="F13" s="82">
        <v>69.599999999999994</v>
      </c>
      <c r="G13" s="84">
        <v>1021.385</v>
      </c>
      <c r="H13" s="7">
        <f t="shared" si="0"/>
        <v>25.799999999999997</v>
      </c>
      <c r="I13" s="7" t="s">
        <v>566</v>
      </c>
      <c r="J13" s="7">
        <v>30</v>
      </c>
      <c r="K13" s="7">
        <v>5</v>
      </c>
      <c r="L13" s="7">
        <f t="shared" si="1"/>
        <v>8.7999999999999972</v>
      </c>
      <c r="M13" s="7">
        <f t="shared" si="2"/>
        <v>25.799999999999997</v>
      </c>
      <c r="N13" s="45">
        <f t="shared" si="3"/>
        <v>2232587.2200000002</v>
      </c>
      <c r="O13" s="45">
        <f t="shared" si="4"/>
        <v>372097.87</v>
      </c>
      <c r="P13" s="45">
        <f t="shared" si="5"/>
        <v>654892.25119999982</v>
      </c>
      <c r="Q13" s="45">
        <f t="shared" si="6"/>
        <v>1920025.0091999995</v>
      </c>
      <c r="R13" s="45">
        <f t="shared" si="7"/>
        <v>5179602.3503999999</v>
      </c>
      <c r="S13" s="45">
        <f t="shared" si="8"/>
        <v>5179602.3503999989</v>
      </c>
      <c r="T13" s="45">
        <f t="shared" si="9"/>
        <v>1879.8249525888862</v>
      </c>
      <c r="U13" s="45"/>
    </row>
    <row r="14" spans="1:21" ht="13" x14ac:dyDescent="0.15">
      <c r="A14" s="81" t="s">
        <v>21</v>
      </c>
      <c r="B14" s="82">
        <v>42.7</v>
      </c>
      <c r="C14" s="81" t="s">
        <v>21</v>
      </c>
      <c r="D14" s="83">
        <v>188784</v>
      </c>
      <c r="E14" s="83">
        <v>123780313</v>
      </c>
      <c r="F14" s="82">
        <v>80.599999999999994</v>
      </c>
      <c r="G14" s="82">
        <v>655.67</v>
      </c>
      <c r="H14" s="7">
        <f t="shared" si="0"/>
        <v>37.899999999999991</v>
      </c>
      <c r="I14" s="7" t="s">
        <v>566</v>
      </c>
      <c r="J14" s="7">
        <v>30</v>
      </c>
      <c r="K14" s="7">
        <v>5</v>
      </c>
      <c r="L14" s="7">
        <f t="shared" si="1"/>
        <v>7.7000000000000028</v>
      </c>
      <c r="M14" s="7">
        <f t="shared" si="2"/>
        <v>37.899999999999991</v>
      </c>
      <c r="N14" s="45">
        <f t="shared" si="3"/>
        <v>371340.93900000001</v>
      </c>
      <c r="O14" s="45">
        <f t="shared" si="4"/>
        <v>61890.156499999997</v>
      </c>
      <c r="P14" s="45">
        <f t="shared" si="5"/>
        <v>95310.841010000033</v>
      </c>
      <c r="Q14" s="45">
        <f t="shared" si="6"/>
        <v>469127.3862699999</v>
      </c>
      <c r="R14" s="45">
        <f t="shared" si="7"/>
        <v>997669.32277999993</v>
      </c>
      <c r="S14" s="45">
        <f t="shared" si="8"/>
        <v>997669.32277999993</v>
      </c>
      <c r="T14" s="45">
        <f t="shared" si="9"/>
        <v>715.49313872832363</v>
      </c>
      <c r="U14" s="45">
        <f>R14/G14</f>
        <v>1521.6028227309469</v>
      </c>
    </row>
    <row r="15" spans="1:21" ht="13" x14ac:dyDescent="0.15">
      <c r="A15" s="81" t="s">
        <v>22</v>
      </c>
      <c r="B15" s="82">
        <v>44.3</v>
      </c>
      <c r="C15" s="81" t="s">
        <v>22</v>
      </c>
      <c r="D15" s="83">
        <v>808269</v>
      </c>
      <c r="E15" s="83">
        <v>1892287978</v>
      </c>
      <c r="F15" s="82">
        <v>83.4</v>
      </c>
      <c r="G15" s="84">
        <v>2341.1610000000001</v>
      </c>
      <c r="H15" s="7">
        <f t="shared" si="0"/>
        <v>39.100000000000009</v>
      </c>
      <c r="I15" s="7" t="s">
        <v>566</v>
      </c>
      <c r="J15" s="7">
        <v>30</v>
      </c>
      <c r="K15" s="7">
        <v>5</v>
      </c>
      <c r="L15" s="7">
        <f t="shared" si="1"/>
        <v>9.2999999999999972</v>
      </c>
      <c r="M15" s="7">
        <f t="shared" si="2"/>
        <v>39.100000000000009</v>
      </c>
      <c r="N15" s="45">
        <f t="shared" si="3"/>
        <v>5676863.9340000004</v>
      </c>
      <c r="O15" s="45">
        <f t="shared" si="4"/>
        <v>946143.98899999994</v>
      </c>
      <c r="P15" s="45">
        <f t="shared" si="5"/>
        <v>1759827.8195399994</v>
      </c>
      <c r="Q15" s="45">
        <f t="shared" si="6"/>
        <v>7398845.9939800017</v>
      </c>
      <c r="R15" s="45">
        <f t="shared" si="7"/>
        <v>15781681.736520002</v>
      </c>
      <c r="S15" s="45">
        <f t="shared" si="8"/>
        <v>15781681.736520002</v>
      </c>
      <c r="T15" s="45">
        <f t="shared" si="9"/>
        <v>3160.3319865570979</v>
      </c>
      <c r="U15" s="45"/>
    </row>
    <row r="16" spans="1:21" ht="13" x14ac:dyDescent="0.15">
      <c r="A16" s="81" t="s">
        <v>23</v>
      </c>
      <c r="B16" s="82">
        <v>44</v>
      </c>
      <c r="C16" s="81" t="s">
        <v>23</v>
      </c>
      <c r="D16" s="83">
        <v>484755</v>
      </c>
      <c r="E16" s="83">
        <v>2201999979</v>
      </c>
      <c r="F16" s="82">
        <v>72.400000000000006</v>
      </c>
      <c r="G16" s="84">
        <v>4542.5029999999997</v>
      </c>
      <c r="H16" s="7">
        <f t="shared" si="0"/>
        <v>28.400000000000006</v>
      </c>
      <c r="I16" s="7" t="s">
        <v>566</v>
      </c>
      <c r="J16" s="7">
        <v>30</v>
      </c>
      <c r="K16" s="7">
        <v>5</v>
      </c>
      <c r="L16" s="7">
        <f t="shared" si="1"/>
        <v>9</v>
      </c>
      <c r="M16" s="7">
        <f t="shared" si="2"/>
        <v>28.400000000000006</v>
      </c>
      <c r="N16" s="45">
        <f t="shared" si="3"/>
        <v>6605999.9369999999</v>
      </c>
      <c r="O16" s="45">
        <f t="shared" si="4"/>
        <v>1100999.9894999999</v>
      </c>
      <c r="P16" s="45">
        <f t="shared" si="5"/>
        <v>1981799.9811</v>
      </c>
      <c r="Q16" s="45">
        <f t="shared" si="6"/>
        <v>6253679.9403600013</v>
      </c>
      <c r="R16" s="45">
        <f t="shared" si="7"/>
        <v>15942479.847960003</v>
      </c>
      <c r="S16" s="45">
        <f t="shared" si="8"/>
        <v>15942479.847960001</v>
      </c>
      <c r="T16" s="45">
        <f t="shared" si="9"/>
        <v>1376.7035355529763</v>
      </c>
      <c r="U16" s="45" t="e">
        <f>R16/#REF!</f>
        <v>#REF!</v>
      </c>
    </row>
    <row r="17" spans="1:21" ht="13" x14ac:dyDescent="0.15">
      <c r="A17" s="81" t="s">
        <v>24</v>
      </c>
      <c r="B17" s="82">
        <v>44.5</v>
      </c>
      <c r="C17" s="81" t="s">
        <v>24</v>
      </c>
      <c r="D17" s="83">
        <v>425751</v>
      </c>
      <c r="E17" s="83">
        <v>725058526</v>
      </c>
      <c r="F17" s="82">
        <v>65.400000000000006</v>
      </c>
      <c r="G17" s="84">
        <v>1703.01</v>
      </c>
      <c r="H17" s="7">
        <f t="shared" si="0"/>
        <v>20.900000000000006</v>
      </c>
      <c r="I17" s="7" t="s">
        <v>566</v>
      </c>
      <c r="J17" s="7">
        <v>30</v>
      </c>
      <c r="K17" s="7">
        <v>5</v>
      </c>
      <c r="L17" s="7">
        <f t="shared" si="1"/>
        <v>9.5</v>
      </c>
      <c r="M17" s="7">
        <f t="shared" si="2"/>
        <v>20.900000000000006</v>
      </c>
      <c r="N17" s="45">
        <f t="shared" si="3"/>
        <v>2175175.5780000002</v>
      </c>
      <c r="O17" s="45">
        <f t="shared" si="4"/>
        <v>362529.26299999998</v>
      </c>
      <c r="P17" s="45">
        <f t="shared" si="5"/>
        <v>688805.59970000002</v>
      </c>
      <c r="Q17" s="45">
        <f t="shared" si="6"/>
        <v>1515372.3193400004</v>
      </c>
      <c r="R17" s="45">
        <f t="shared" si="7"/>
        <v>4741882.7600400001</v>
      </c>
      <c r="S17" s="45">
        <f t="shared" si="8"/>
        <v>4741882.7600400001</v>
      </c>
      <c r="T17" s="45">
        <f t="shared" si="9"/>
        <v>889.81997718157879</v>
      </c>
      <c r="U17" s="45">
        <f>R17/G17</f>
        <v>2784.4127515634082</v>
      </c>
    </row>
    <row r="18" spans="1:21" ht="13" x14ac:dyDescent="0.15">
      <c r="A18" s="81" t="s">
        <v>25</v>
      </c>
      <c r="B18" s="82">
        <v>42</v>
      </c>
      <c r="C18" s="81" t="s">
        <v>25</v>
      </c>
      <c r="D18" s="83">
        <v>679108</v>
      </c>
      <c r="E18" s="83">
        <v>984224417</v>
      </c>
      <c r="F18" s="82">
        <v>83.1</v>
      </c>
      <c r="G18" s="84">
        <v>1449.29</v>
      </c>
      <c r="H18" s="7">
        <f t="shared" si="0"/>
        <v>41.099999999999994</v>
      </c>
      <c r="I18" s="7" t="s">
        <v>566</v>
      </c>
      <c r="J18" s="7">
        <v>30</v>
      </c>
      <c r="K18" s="7">
        <v>5</v>
      </c>
      <c r="L18" s="7">
        <f t="shared" si="1"/>
        <v>7</v>
      </c>
      <c r="M18" s="7">
        <f t="shared" si="2"/>
        <v>41.099999999999994</v>
      </c>
      <c r="N18" s="45">
        <f t="shared" si="3"/>
        <v>2952673.2510000002</v>
      </c>
      <c r="O18" s="45">
        <f t="shared" si="4"/>
        <v>492112.20850000001</v>
      </c>
      <c r="P18" s="45">
        <f t="shared" si="5"/>
        <v>688957.0919</v>
      </c>
      <c r="Q18" s="45">
        <f t="shared" si="6"/>
        <v>4045162.3538699998</v>
      </c>
      <c r="R18" s="45">
        <f t="shared" si="7"/>
        <v>8178904.90527</v>
      </c>
      <c r="S18" s="45">
        <f t="shared" si="8"/>
        <v>8178904.90527</v>
      </c>
      <c r="T18" s="45">
        <f t="shared" si="9"/>
        <v>2791.1338337185794</v>
      </c>
      <c r="U18" s="45"/>
    </row>
    <row r="19" spans="1:21" ht="13" x14ac:dyDescent="0.15">
      <c r="A19" s="81" t="s">
        <v>26</v>
      </c>
      <c r="B19" s="82">
        <v>44.5</v>
      </c>
      <c r="C19" s="81" t="s">
        <v>26</v>
      </c>
      <c r="D19" s="83">
        <v>252022</v>
      </c>
      <c r="E19" s="83">
        <v>582674312</v>
      </c>
      <c r="F19" s="82">
        <v>84</v>
      </c>
      <c r="G19" s="84">
        <v>2312.002</v>
      </c>
      <c r="H19" s="7">
        <f t="shared" si="0"/>
        <v>39.5</v>
      </c>
      <c r="I19" s="7" t="s">
        <v>566</v>
      </c>
      <c r="J19" s="7">
        <v>30</v>
      </c>
      <c r="K19" s="7">
        <v>5</v>
      </c>
      <c r="L19" s="7">
        <f t="shared" si="1"/>
        <v>9.5</v>
      </c>
      <c r="M19" s="7">
        <f t="shared" si="2"/>
        <v>39.5</v>
      </c>
      <c r="N19" s="45">
        <f t="shared" si="3"/>
        <v>1748022.936</v>
      </c>
      <c r="O19" s="45">
        <f t="shared" si="4"/>
        <v>291337.15600000002</v>
      </c>
      <c r="P19" s="45">
        <f t="shared" si="5"/>
        <v>553540.59640000004</v>
      </c>
      <c r="Q19" s="45">
        <f t="shared" si="6"/>
        <v>2301563.5323999999</v>
      </c>
      <c r="R19" s="45">
        <f t="shared" si="7"/>
        <v>4894464.2207999993</v>
      </c>
      <c r="S19" s="45">
        <f t="shared" si="8"/>
        <v>4894464.2208000002</v>
      </c>
      <c r="T19" s="45">
        <f t="shared" si="9"/>
        <v>995.48509577413859</v>
      </c>
      <c r="U19" s="45">
        <f>R19/G19</f>
        <v>2116.9809631652565</v>
      </c>
    </row>
    <row r="20" spans="1:21" ht="13" x14ac:dyDescent="0.15">
      <c r="A20" s="81" t="s">
        <v>27</v>
      </c>
      <c r="B20" s="82">
        <v>43.3</v>
      </c>
      <c r="C20" s="81" t="s">
        <v>27</v>
      </c>
      <c r="D20" s="83">
        <v>965952</v>
      </c>
      <c r="E20" s="83">
        <v>525262380</v>
      </c>
      <c r="F20" s="82">
        <v>100.6</v>
      </c>
      <c r="G20" s="82">
        <v>543.77700000000004</v>
      </c>
      <c r="H20" s="7">
        <f t="shared" si="0"/>
        <v>57.3</v>
      </c>
      <c r="I20" s="7" t="s">
        <v>566</v>
      </c>
      <c r="J20" s="7">
        <v>30</v>
      </c>
      <c r="K20" s="7">
        <v>5</v>
      </c>
      <c r="L20" s="7">
        <f t="shared" si="1"/>
        <v>8.2999999999999972</v>
      </c>
      <c r="M20" s="7">
        <f t="shared" si="2"/>
        <v>57.3</v>
      </c>
      <c r="N20" s="45">
        <f t="shared" si="3"/>
        <v>1575787.14</v>
      </c>
      <c r="O20" s="45">
        <f t="shared" si="4"/>
        <v>262631.19</v>
      </c>
      <c r="P20" s="45">
        <f t="shared" si="5"/>
        <v>435967.77539999981</v>
      </c>
      <c r="Q20" s="45">
        <f t="shared" si="6"/>
        <v>3009753.4374000002</v>
      </c>
      <c r="R20" s="45">
        <f t="shared" si="7"/>
        <v>5284139.5427999999</v>
      </c>
      <c r="S20" s="45">
        <f t="shared" si="8"/>
        <v>5284139.5427999999</v>
      </c>
      <c r="T20" s="45">
        <f t="shared" si="9"/>
        <v>5534.9038988408847</v>
      </c>
      <c r="U20" s="45"/>
    </row>
    <row r="21" spans="1:21" ht="13" x14ac:dyDescent="0.15">
      <c r="A21" s="81" t="s">
        <v>28</v>
      </c>
      <c r="B21" s="82">
        <v>44.8</v>
      </c>
      <c r="C21" s="81" t="s">
        <v>28</v>
      </c>
      <c r="D21" s="83">
        <v>340088</v>
      </c>
      <c r="E21" s="83">
        <v>316943878</v>
      </c>
      <c r="F21" s="82">
        <v>105</v>
      </c>
      <c r="G21" s="82">
        <v>931.94799999999998</v>
      </c>
      <c r="H21" s="7">
        <f t="shared" si="0"/>
        <v>60.2</v>
      </c>
      <c r="I21" s="7" t="s">
        <v>566</v>
      </c>
      <c r="J21" s="7">
        <v>30</v>
      </c>
      <c r="K21" s="7">
        <v>5</v>
      </c>
      <c r="L21" s="7">
        <f t="shared" si="1"/>
        <v>9.7999999999999972</v>
      </c>
      <c r="M21" s="7">
        <f t="shared" si="2"/>
        <v>60.2</v>
      </c>
      <c r="N21" s="45">
        <f t="shared" si="3"/>
        <v>950831.63399999996</v>
      </c>
      <c r="O21" s="45">
        <f t="shared" si="4"/>
        <v>158471.93900000001</v>
      </c>
      <c r="P21" s="45">
        <f t="shared" si="5"/>
        <v>310605.00043999992</v>
      </c>
      <c r="Q21" s="45">
        <f t="shared" si="6"/>
        <v>1908002.1455600003</v>
      </c>
      <c r="R21" s="45">
        <f t="shared" si="7"/>
        <v>3327910.719</v>
      </c>
      <c r="S21" s="45">
        <f t="shared" si="8"/>
        <v>3327910.719</v>
      </c>
      <c r="T21" s="45">
        <f t="shared" si="9"/>
        <v>2047.3268310678282</v>
      </c>
      <c r="U21" s="45">
        <f>R21/G21</f>
        <v>3570.9188913973744</v>
      </c>
    </row>
    <row r="22" spans="1:21" ht="13" x14ac:dyDescent="0.15">
      <c r="A22" s="81" t="s">
        <v>29</v>
      </c>
      <c r="B22" s="82">
        <v>43.5</v>
      </c>
      <c r="C22" s="81" t="s">
        <v>29</v>
      </c>
      <c r="D22" s="83">
        <v>1090843</v>
      </c>
      <c r="E22" s="83">
        <v>20315775017</v>
      </c>
      <c r="F22" s="82">
        <v>80.099999999999994</v>
      </c>
      <c r="G22" s="84">
        <v>18623.925999999999</v>
      </c>
      <c r="H22" s="7">
        <f t="shared" si="0"/>
        <v>36.599999999999994</v>
      </c>
      <c r="I22" s="7" t="s">
        <v>566</v>
      </c>
      <c r="J22" s="7">
        <v>30</v>
      </c>
      <c r="K22" s="7">
        <v>5</v>
      </c>
      <c r="L22" s="7">
        <f t="shared" si="1"/>
        <v>8.5</v>
      </c>
      <c r="M22" s="7">
        <f t="shared" si="2"/>
        <v>36.599999999999994</v>
      </c>
      <c r="N22" s="45">
        <f t="shared" si="3"/>
        <v>60947325.050999999</v>
      </c>
      <c r="O22" s="45">
        <f t="shared" si="4"/>
        <v>10157887.5085</v>
      </c>
      <c r="P22" s="45">
        <f t="shared" si="5"/>
        <v>17268408.764449999</v>
      </c>
      <c r="Q22" s="45">
        <f t="shared" si="6"/>
        <v>74355736.562219977</v>
      </c>
      <c r="R22" s="45">
        <f t="shared" si="7"/>
        <v>162729357.88616997</v>
      </c>
      <c r="S22" s="45">
        <f t="shared" si="8"/>
        <v>162729357.88617</v>
      </c>
      <c r="T22" s="45">
        <f t="shared" si="9"/>
        <v>3992.4845364087023</v>
      </c>
      <c r="U22" s="45"/>
    </row>
    <row r="23" spans="1:21" ht="13" x14ac:dyDescent="0.15">
      <c r="A23" s="81" t="s">
        <v>30</v>
      </c>
      <c r="B23" s="82">
        <v>43.9</v>
      </c>
      <c r="C23" s="81" t="s">
        <v>30</v>
      </c>
      <c r="D23" s="83">
        <v>843242</v>
      </c>
      <c r="E23" s="83">
        <v>1921350542</v>
      </c>
      <c r="F23" s="82">
        <v>62.6</v>
      </c>
      <c r="G23" s="84">
        <v>2278.527</v>
      </c>
      <c r="H23" s="7">
        <f t="shared" si="0"/>
        <v>18.700000000000003</v>
      </c>
      <c r="I23" s="7" t="s">
        <v>566</v>
      </c>
      <c r="J23" s="7">
        <v>30</v>
      </c>
      <c r="K23" s="7">
        <v>5</v>
      </c>
      <c r="L23" s="7">
        <f t="shared" si="1"/>
        <v>8.8999999999999986</v>
      </c>
      <c r="M23" s="7">
        <f t="shared" si="2"/>
        <v>18.700000000000003</v>
      </c>
      <c r="N23" s="45">
        <f t="shared" si="3"/>
        <v>5764051.6260000002</v>
      </c>
      <c r="O23" s="45">
        <f t="shared" si="4"/>
        <v>960675.27099999995</v>
      </c>
      <c r="P23" s="45">
        <f t="shared" si="5"/>
        <v>1710001.9823799997</v>
      </c>
      <c r="Q23" s="45">
        <f t="shared" si="6"/>
        <v>3592925.5135400011</v>
      </c>
      <c r="R23" s="45">
        <f t="shared" si="7"/>
        <v>12027654.39292</v>
      </c>
      <c r="S23" s="45">
        <f t="shared" si="8"/>
        <v>12027654.39292</v>
      </c>
      <c r="T23" s="45">
        <f t="shared" si="9"/>
        <v>1576.863260141311</v>
      </c>
      <c r="U23" s="45"/>
    </row>
    <row r="24" spans="1:21" ht="13" x14ac:dyDescent="0.15">
      <c r="A24" s="81" t="s">
        <v>31</v>
      </c>
      <c r="B24" s="82">
        <v>43.8</v>
      </c>
      <c r="C24" s="81" t="s">
        <v>31</v>
      </c>
      <c r="D24" s="83">
        <v>498685</v>
      </c>
      <c r="E24" s="83">
        <v>2052968120</v>
      </c>
      <c r="F24" s="82">
        <v>95</v>
      </c>
      <c r="G24" s="84">
        <v>4116.7619999999997</v>
      </c>
      <c r="H24" s="7">
        <f t="shared" si="0"/>
        <v>51.2</v>
      </c>
      <c r="I24" s="7" t="s">
        <v>566</v>
      </c>
      <c r="J24" s="7">
        <v>30</v>
      </c>
      <c r="K24" s="7">
        <v>5</v>
      </c>
      <c r="L24" s="7">
        <f t="shared" si="1"/>
        <v>8.7999999999999972</v>
      </c>
      <c r="M24" s="7">
        <f t="shared" si="2"/>
        <v>51.2</v>
      </c>
      <c r="N24" s="45">
        <f t="shared" si="3"/>
        <v>6158904.3600000003</v>
      </c>
      <c r="O24" s="45">
        <f t="shared" si="4"/>
        <v>1026484.06</v>
      </c>
      <c r="P24" s="45">
        <f t="shared" si="5"/>
        <v>1806611.9455999993</v>
      </c>
      <c r="Q24" s="45">
        <f t="shared" si="6"/>
        <v>10511196.7744</v>
      </c>
      <c r="R24" s="45">
        <f t="shared" si="7"/>
        <v>19503197.140000001</v>
      </c>
      <c r="S24" s="45">
        <f t="shared" si="8"/>
        <v>19503197.140000001</v>
      </c>
      <c r="T24" s="45">
        <f t="shared" si="9"/>
        <v>2553.2680233639935</v>
      </c>
      <c r="U24" s="45" t="e">
        <f>R24/#REF!</f>
        <v>#REF!</v>
      </c>
    </row>
    <row r="25" spans="1:21" ht="13" x14ac:dyDescent="0.15">
      <c r="A25" s="81" t="s">
        <v>32</v>
      </c>
      <c r="B25" s="82">
        <v>44.7</v>
      </c>
      <c r="C25" s="81" t="s">
        <v>32</v>
      </c>
      <c r="D25" s="83">
        <v>730192</v>
      </c>
      <c r="E25" s="83">
        <v>1916893461</v>
      </c>
      <c r="F25" s="82">
        <v>83.2</v>
      </c>
      <c r="G25" s="84">
        <v>2625.19</v>
      </c>
      <c r="H25" s="7">
        <f t="shared" si="0"/>
        <v>38.5</v>
      </c>
      <c r="I25" s="7" t="s">
        <v>566</v>
      </c>
      <c r="J25" s="7">
        <v>30</v>
      </c>
      <c r="K25" s="7">
        <v>5</v>
      </c>
      <c r="L25" s="7">
        <f t="shared" si="1"/>
        <v>9.7000000000000028</v>
      </c>
      <c r="M25" s="7">
        <f t="shared" si="2"/>
        <v>38.5</v>
      </c>
      <c r="N25" s="45">
        <f t="shared" si="3"/>
        <v>5750680.3830000004</v>
      </c>
      <c r="O25" s="45">
        <f t="shared" si="4"/>
        <v>958446.73049999995</v>
      </c>
      <c r="P25" s="45">
        <f t="shared" si="5"/>
        <v>1859386.6571700005</v>
      </c>
      <c r="Q25" s="45">
        <f t="shared" si="6"/>
        <v>7380039.8248500004</v>
      </c>
      <c r="R25" s="45">
        <f t="shared" si="7"/>
        <v>15948553.595520001</v>
      </c>
      <c r="S25" s="45">
        <f t="shared" si="8"/>
        <v>15948553.595520001</v>
      </c>
      <c r="T25" s="45">
        <f t="shared" si="9"/>
        <v>2811.2402625524251</v>
      </c>
      <c r="U25" s="45"/>
    </row>
    <row r="26" spans="1:21" ht="13" x14ac:dyDescent="0.15">
      <c r="A26" s="81" t="s">
        <v>33</v>
      </c>
      <c r="B26" s="82">
        <v>44</v>
      </c>
      <c r="C26" s="81" t="s">
        <v>33</v>
      </c>
      <c r="D26" s="83">
        <v>614695</v>
      </c>
      <c r="E26" s="83">
        <v>1625705405</v>
      </c>
      <c r="F26" s="82">
        <v>72</v>
      </c>
      <c r="G26" s="84">
        <v>2644.7330000000002</v>
      </c>
      <c r="H26" s="7">
        <f t="shared" si="0"/>
        <v>28</v>
      </c>
      <c r="I26" s="7" t="s">
        <v>566</v>
      </c>
      <c r="J26" s="7">
        <v>30</v>
      </c>
      <c r="K26" s="7">
        <v>5</v>
      </c>
      <c r="L26" s="7">
        <f t="shared" si="1"/>
        <v>9</v>
      </c>
      <c r="M26" s="7">
        <f t="shared" si="2"/>
        <v>28</v>
      </c>
      <c r="N26" s="45">
        <f t="shared" si="3"/>
        <v>4877116.2149999999</v>
      </c>
      <c r="O26" s="45">
        <f t="shared" si="4"/>
        <v>812852.70250000001</v>
      </c>
      <c r="P26" s="45">
        <f t="shared" si="5"/>
        <v>1463134.8644999999</v>
      </c>
      <c r="Q26" s="45">
        <f t="shared" si="6"/>
        <v>4551975.1339999996</v>
      </c>
      <c r="R26" s="45">
        <f t="shared" si="7"/>
        <v>11705078.915999999</v>
      </c>
      <c r="S26" s="45">
        <f t="shared" si="8"/>
        <v>11705078.915999999</v>
      </c>
      <c r="T26" s="45">
        <f t="shared" si="9"/>
        <v>1721.1473271593009</v>
      </c>
      <c r="U26" s="45" t="e">
        <f>R26/#REF!</f>
        <v>#REF!</v>
      </c>
    </row>
    <row r="27" spans="1:21" ht="13" x14ac:dyDescent="0.15">
      <c r="A27" s="81" t="s">
        <v>34</v>
      </c>
      <c r="B27" s="82">
        <v>44.5</v>
      </c>
      <c r="C27" s="81" t="s">
        <v>34</v>
      </c>
      <c r="D27" s="83">
        <v>499875</v>
      </c>
      <c r="E27" s="83">
        <v>566838481</v>
      </c>
      <c r="F27" s="82">
        <v>53.3</v>
      </c>
      <c r="G27" s="84">
        <v>1133.961</v>
      </c>
      <c r="H27" s="7">
        <f t="shared" si="0"/>
        <v>8.7999999999999972</v>
      </c>
      <c r="I27" s="7" t="s">
        <v>566</v>
      </c>
      <c r="J27" s="7">
        <v>30</v>
      </c>
      <c r="K27" s="7">
        <v>5</v>
      </c>
      <c r="L27" s="7">
        <f t="shared" si="1"/>
        <v>9.5</v>
      </c>
      <c r="M27" s="7">
        <f t="shared" si="2"/>
        <v>8.7999999999999972</v>
      </c>
      <c r="N27" s="45">
        <f t="shared" si="3"/>
        <v>1700515.443</v>
      </c>
      <c r="O27" s="45">
        <f t="shared" si="4"/>
        <v>283419.24050000001</v>
      </c>
      <c r="P27" s="45">
        <f t="shared" si="5"/>
        <v>538496.55695</v>
      </c>
      <c r="Q27" s="45">
        <f t="shared" si="6"/>
        <v>498817.86327999982</v>
      </c>
      <c r="R27" s="45">
        <f t="shared" si="7"/>
        <v>3021249.1037299996</v>
      </c>
      <c r="S27" s="45">
        <f t="shared" si="8"/>
        <v>3021249.1037300001</v>
      </c>
      <c r="T27" s="45">
        <f t="shared" si="9"/>
        <v>439.88978746182613</v>
      </c>
      <c r="U27" s="45" t="e">
        <f>R27/#REF!</f>
        <v>#REF!</v>
      </c>
    </row>
    <row r="28" spans="1:21" ht="13" x14ac:dyDescent="0.15">
      <c r="A28" s="81" t="s">
        <v>35</v>
      </c>
      <c r="B28" s="82">
        <v>44.9</v>
      </c>
      <c r="C28" s="81" t="s">
        <v>35</v>
      </c>
      <c r="D28" s="83">
        <v>275446</v>
      </c>
      <c r="E28" s="83">
        <v>456348450</v>
      </c>
      <c r="F28" s="82">
        <v>72.400000000000006</v>
      </c>
      <c r="G28" s="84">
        <v>1656.761</v>
      </c>
      <c r="H28" s="7">
        <f t="shared" si="0"/>
        <v>27.500000000000007</v>
      </c>
      <c r="I28" s="7" t="s">
        <v>566</v>
      </c>
      <c r="J28" s="7">
        <v>30</v>
      </c>
      <c r="K28" s="7">
        <v>5</v>
      </c>
      <c r="L28" s="7">
        <f t="shared" si="1"/>
        <v>9.8999999999999986</v>
      </c>
      <c r="M28" s="7">
        <f t="shared" si="2"/>
        <v>27.500000000000007</v>
      </c>
      <c r="N28" s="45">
        <f t="shared" si="3"/>
        <v>1369045.35</v>
      </c>
      <c r="O28" s="45">
        <f t="shared" si="4"/>
        <v>228174.22500000001</v>
      </c>
      <c r="P28" s="45">
        <f t="shared" si="5"/>
        <v>451784.96549999993</v>
      </c>
      <c r="Q28" s="45">
        <f t="shared" si="6"/>
        <v>1254958.2375000003</v>
      </c>
      <c r="R28" s="45">
        <f t="shared" si="7"/>
        <v>3303962.7780000004</v>
      </c>
      <c r="S28" s="45">
        <f t="shared" si="8"/>
        <v>3303962.7780000004</v>
      </c>
      <c r="T28" s="45">
        <f t="shared" si="9"/>
        <v>757.47693089105815</v>
      </c>
      <c r="U28" s="45">
        <f>R28/G28</f>
        <v>1994.23017441864</v>
      </c>
    </row>
    <row r="29" spans="1:21" ht="13" x14ac:dyDescent="0.15">
      <c r="A29" s="81" t="s">
        <v>36</v>
      </c>
      <c r="B29" s="82">
        <v>44.7</v>
      </c>
      <c r="C29" s="81" t="s">
        <v>36</v>
      </c>
      <c r="D29" s="83">
        <v>679721</v>
      </c>
      <c r="E29" s="83">
        <v>1620889229</v>
      </c>
      <c r="F29" s="82">
        <v>60.8</v>
      </c>
      <c r="G29" s="84">
        <v>2384.6390000000001</v>
      </c>
      <c r="H29" s="7">
        <f t="shared" si="0"/>
        <v>16.099999999999994</v>
      </c>
      <c r="I29" s="7" t="s">
        <v>566</v>
      </c>
      <c r="J29" s="7">
        <v>30</v>
      </c>
      <c r="K29" s="7">
        <v>5</v>
      </c>
      <c r="L29" s="7">
        <f t="shared" si="1"/>
        <v>9.7000000000000028</v>
      </c>
      <c r="M29" s="7">
        <f t="shared" si="2"/>
        <v>16.099999999999994</v>
      </c>
      <c r="N29" s="45">
        <f t="shared" si="3"/>
        <v>4862667.6869999999</v>
      </c>
      <c r="O29" s="45">
        <f t="shared" si="4"/>
        <v>810444.61450000003</v>
      </c>
      <c r="P29" s="45">
        <f t="shared" si="5"/>
        <v>1572262.5521300004</v>
      </c>
      <c r="Q29" s="45">
        <f t="shared" si="6"/>
        <v>2609631.658689999</v>
      </c>
      <c r="R29" s="45">
        <f t="shared" si="7"/>
        <v>9855006.5123200007</v>
      </c>
      <c r="S29" s="45">
        <f t="shared" si="8"/>
        <v>9855006.5123199988</v>
      </c>
      <c r="T29" s="45">
        <f t="shared" si="9"/>
        <v>1094.3508257182739</v>
      </c>
      <c r="U29" s="45"/>
    </row>
    <row r="30" spans="1:21" ht="13" x14ac:dyDescent="0.15">
      <c r="A30" s="81" t="s">
        <v>37</v>
      </c>
      <c r="B30" s="82">
        <v>43.8</v>
      </c>
      <c r="C30" s="81" t="s">
        <v>37</v>
      </c>
      <c r="D30" s="83">
        <v>875211</v>
      </c>
      <c r="E30" s="83">
        <v>10564186593</v>
      </c>
      <c r="F30" s="82">
        <v>75.400000000000006</v>
      </c>
      <c r="G30" s="84">
        <v>12070.448</v>
      </c>
      <c r="H30" s="7">
        <f t="shared" si="0"/>
        <v>31.600000000000009</v>
      </c>
      <c r="I30" s="7" t="s">
        <v>566</v>
      </c>
      <c r="J30" s="7">
        <v>30</v>
      </c>
      <c r="K30" s="7">
        <v>5</v>
      </c>
      <c r="L30" s="7">
        <f t="shared" si="1"/>
        <v>8.7999999999999972</v>
      </c>
      <c r="M30" s="7">
        <f t="shared" si="2"/>
        <v>31.600000000000009</v>
      </c>
      <c r="N30" s="45">
        <f t="shared" si="3"/>
        <v>31692559.778999999</v>
      </c>
      <c r="O30" s="45">
        <f t="shared" si="4"/>
        <v>5282093.2965000002</v>
      </c>
      <c r="P30" s="45">
        <f t="shared" si="5"/>
        <v>9296484.2018399965</v>
      </c>
      <c r="Q30" s="45">
        <f t="shared" si="6"/>
        <v>33382829.633880012</v>
      </c>
      <c r="R30" s="45">
        <f t="shared" si="7"/>
        <v>79653966.911220014</v>
      </c>
      <c r="S30" s="45">
        <f t="shared" si="8"/>
        <v>79653966.911220014</v>
      </c>
      <c r="T30" s="45">
        <f t="shared" si="9"/>
        <v>2765.6661653221167</v>
      </c>
      <c r="U30" s="45"/>
    </row>
    <row r="31" spans="1:21" ht="13" x14ac:dyDescent="0.15">
      <c r="A31" s="81" t="s">
        <v>38</v>
      </c>
      <c r="B31" s="82">
        <v>43.2</v>
      </c>
      <c r="C31" s="81" t="s">
        <v>38</v>
      </c>
      <c r="D31" s="83">
        <v>793452</v>
      </c>
      <c r="E31" s="83">
        <v>354478570</v>
      </c>
      <c r="F31" s="82">
        <v>75.400000000000006</v>
      </c>
      <c r="G31" s="82">
        <v>446.755</v>
      </c>
      <c r="H31" s="7">
        <f t="shared" si="0"/>
        <v>32.200000000000003</v>
      </c>
      <c r="I31" s="7" t="s">
        <v>566</v>
      </c>
      <c r="J31" s="7">
        <v>30</v>
      </c>
      <c r="K31" s="7">
        <v>5</v>
      </c>
      <c r="L31" s="7">
        <f t="shared" si="1"/>
        <v>8.2000000000000028</v>
      </c>
      <c r="M31" s="7">
        <f t="shared" si="2"/>
        <v>32.200000000000003</v>
      </c>
      <c r="N31" s="45">
        <f t="shared" si="3"/>
        <v>1063435.71</v>
      </c>
      <c r="O31" s="45">
        <f t="shared" si="4"/>
        <v>177239.285</v>
      </c>
      <c r="P31" s="45">
        <f t="shared" si="5"/>
        <v>290672.4274000001</v>
      </c>
      <c r="Q31" s="45">
        <f t="shared" si="6"/>
        <v>1141420.9954000001</v>
      </c>
      <c r="R31" s="45">
        <f t="shared" si="7"/>
        <v>2672768.4177999999</v>
      </c>
      <c r="S31" s="45">
        <f t="shared" si="8"/>
        <v>2672768.4178000004</v>
      </c>
      <c r="T31" s="45">
        <f t="shared" si="9"/>
        <v>2554.914875938714</v>
      </c>
      <c r="U31" s="45"/>
    </row>
    <row r="32" spans="1:21" ht="13" x14ac:dyDescent="0.15">
      <c r="A32" s="81" t="s">
        <v>39</v>
      </c>
      <c r="B32" s="82">
        <v>44.9</v>
      </c>
      <c r="C32" s="81" t="s">
        <v>39</v>
      </c>
      <c r="D32" s="83">
        <v>374544</v>
      </c>
      <c r="E32" s="83">
        <v>729942628</v>
      </c>
      <c r="F32" s="82">
        <v>53</v>
      </c>
      <c r="G32" s="84">
        <v>1948.884</v>
      </c>
      <c r="H32" s="7">
        <f t="shared" si="0"/>
        <v>8.1000000000000014</v>
      </c>
      <c r="I32" s="7" t="s">
        <v>566</v>
      </c>
      <c r="J32" s="7">
        <v>30</v>
      </c>
      <c r="K32" s="7">
        <v>5</v>
      </c>
      <c r="L32" s="7">
        <f t="shared" si="1"/>
        <v>9.8999999999999986</v>
      </c>
      <c r="M32" s="7">
        <f t="shared" si="2"/>
        <v>8.1000000000000014</v>
      </c>
      <c r="N32" s="45">
        <f t="shared" si="3"/>
        <v>2189827.8840000001</v>
      </c>
      <c r="O32" s="45">
        <f t="shared" si="4"/>
        <v>364971.31400000001</v>
      </c>
      <c r="P32" s="45">
        <f t="shared" si="5"/>
        <v>722643.2017199999</v>
      </c>
      <c r="Q32" s="45">
        <f t="shared" si="6"/>
        <v>591253.5286800001</v>
      </c>
      <c r="R32" s="45">
        <f t="shared" si="7"/>
        <v>3868695.9283999996</v>
      </c>
      <c r="S32" s="45">
        <f t="shared" si="8"/>
        <v>3868695.9284000001</v>
      </c>
      <c r="T32" s="45">
        <f t="shared" si="9"/>
        <v>303.38056481555606</v>
      </c>
      <c r="U32" s="45">
        <f>R32/G32</f>
        <v>1985.0827080524032</v>
      </c>
    </row>
    <row r="33" spans="1:21" ht="13" x14ac:dyDescent="0.15">
      <c r="A33" s="81" t="s">
        <v>40</v>
      </c>
      <c r="B33" s="82">
        <v>44</v>
      </c>
      <c r="C33" s="81" t="s">
        <v>40</v>
      </c>
      <c r="D33" s="83">
        <v>465195</v>
      </c>
      <c r="E33" s="83">
        <v>822046528</v>
      </c>
      <c r="F33" s="82">
        <v>59.2</v>
      </c>
      <c r="G33" s="84">
        <v>1767.1010000000001</v>
      </c>
      <c r="H33" s="7">
        <f t="shared" si="0"/>
        <v>15.200000000000003</v>
      </c>
      <c r="I33" s="7" t="s">
        <v>566</v>
      </c>
      <c r="J33" s="7">
        <v>30</v>
      </c>
      <c r="K33" s="7">
        <v>5</v>
      </c>
      <c r="L33" s="7">
        <f t="shared" si="1"/>
        <v>9</v>
      </c>
      <c r="M33" s="7">
        <f t="shared" si="2"/>
        <v>15.200000000000003</v>
      </c>
      <c r="N33" s="45">
        <f t="shared" si="3"/>
        <v>2466139.5839999998</v>
      </c>
      <c r="O33" s="45">
        <f t="shared" si="4"/>
        <v>411023.26400000002</v>
      </c>
      <c r="P33" s="45">
        <f t="shared" si="5"/>
        <v>739841.87520000001</v>
      </c>
      <c r="Q33" s="45">
        <f t="shared" si="6"/>
        <v>1249510.7225600001</v>
      </c>
      <c r="R33" s="45">
        <f t="shared" si="7"/>
        <v>4866515.4457600005</v>
      </c>
      <c r="S33" s="45">
        <f t="shared" si="8"/>
        <v>4866515.4457600005</v>
      </c>
      <c r="T33" s="45">
        <f t="shared" si="9"/>
        <v>707.09638133870112</v>
      </c>
      <c r="U33" s="45" t="e">
        <f>R33/#REF!</f>
        <v>#REF!</v>
      </c>
    </row>
    <row r="34" spans="1:21" ht="13" x14ac:dyDescent="0.15">
      <c r="A34" s="81" t="s">
        <v>41</v>
      </c>
      <c r="B34" s="82">
        <v>44.3</v>
      </c>
      <c r="C34" s="81" t="s">
        <v>41</v>
      </c>
      <c r="D34" s="83">
        <v>885977</v>
      </c>
      <c r="E34" s="83">
        <v>2487052579</v>
      </c>
      <c r="F34" s="82">
        <v>54.2</v>
      </c>
      <c r="G34" s="84">
        <v>2807.13</v>
      </c>
      <c r="H34" s="7">
        <f t="shared" si="0"/>
        <v>9.9000000000000057</v>
      </c>
      <c r="I34" s="7" t="s">
        <v>566</v>
      </c>
      <c r="J34" s="7">
        <v>30</v>
      </c>
      <c r="K34" s="7">
        <v>5</v>
      </c>
      <c r="L34" s="7">
        <f t="shared" si="1"/>
        <v>9.2999999999999972</v>
      </c>
      <c r="M34" s="7">
        <f t="shared" si="2"/>
        <v>9.9000000000000057</v>
      </c>
      <c r="N34" s="45">
        <f t="shared" si="3"/>
        <v>7461157.7369999997</v>
      </c>
      <c r="O34" s="45">
        <f t="shared" si="4"/>
        <v>1243526.2895</v>
      </c>
      <c r="P34" s="45">
        <f t="shared" si="5"/>
        <v>2312958.8984699994</v>
      </c>
      <c r="Q34" s="45">
        <f t="shared" si="6"/>
        <v>2462182.0532100014</v>
      </c>
      <c r="R34" s="45">
        <f t="shared" si="7"/>
        <v>13479824.978180001</v>
      </c>
      <c r="S34" s="45">
        <f t="shared" si="8"/>
        <v>13479824.978180001</v>
      </c>
      <c r="T34" s="45">
        <f t="shared" si="9"/>
        <v>877.11721694755897</v>
      </c>
      <c r="U34" s="45"/>
    </row>
    <row r="35" spans="1:21" ht="13" x14ac:dyDescent="0.15">
      <c r="A35" s="81" t="s">
        <v>42</v>
      </c>
      <c r="B35" s="82">
        <v>43.1</v>
      </c>
      <c r="C35" s="81" t="s">
        <v>42</v>
      </c>
      <c r="D35" s="83">
        <v>1194775</v>
      </c>
      <c r="E35" s="83">
        <v>5667974751</v>
      </c>
      <c r="F35" s="82">
        <v>66.2</v>
      </c>
      <c r="G35" s="84">
        <v>4743.9679999999998</v>
      </c>
      <c r="H35" s="7">
        <f t="shared" si="0"/>
        <v>23.1</v>
      </c>
      <c r="I35" s="7" t="s">
        <v>566</v>
      </c>
      <c r="J35" s="7">
        <v>30</v>
      </c>
      <c r="K35" s="7">
        <v>5</v>
      </c>
      <c r="L35" s="7">
        <f t="shared" si="1"/>
        <v>8.1000000000000014</v>
      </c>
      <c r="M35" s="7">
        <f t="shared" si="2"/>
        <v>23.1</v>
      </c>
      <c r="N35" s="45">
        <f t="shared" si="3"/>
        <v>17003924.252999999</v>
      </c>
      <c r="O35" s="45">
        <f t="shared" si="4"/>
        <v>2833987.3755000001</v>
      </c>
      <c r="P35" s="45">
        <f t="shared" si="5"/>
        <v>4591059.5483100004</v>
      </c>
      <c r="Q35" s="45">
        <f t="shared" si="6"/>
        <v>13093021.67481</v>
      </c>
      <c r="R35" s="45">
        <f t="shared" si="7"/>
        <v>37521992.851620004</v>
      </c>
      <c r="S35" s="45">
        <f t="shared" si="8"/>
        <v>37521992.851620004</v>
      </c>
      <c r="T35" s="45">
        <f t="shared" si="9"/>
        <v>2759.9304368853245</v>
      </c>
      <c r="U35" s="45"/>
    </row>
    <row r="36" spans="1:21" ht="13" x14ac:dyDescent="0.15">
      <c r="A36" s="81" t="s">
        <v>43</v>
      </c>
      <c r="B36" s="82">
        <v>44.4</v>
      </c>
      <c r="C36" s="81" t="s">
        <v>43</v>
      </c>
      <c r="D36" s="83">
        <v>496160</v>
      </c>
      <c r="E36" s="83">
        <v>558826047</v>
      </c>
      <c r="F36" s="82">
        <v>69.099999999999994</v>
      </c>
      <c r="G36" s="84">
        <v>1126.3009999999999</v>
      </c>
      <c r="H36" s="7">
        <f t="shared" si="0"/>
        <v>24.699999999999996</v>
      </c>
      <c r="I36" s="7" t="s">
        <v>566</v>
      </c>
      <c r="J36" s="7">
        <v>30</v>
      </c>
      <c r="K36" s="7">
        <v>5</v>
      </c>
      <c r="L36" s="7">
        <f t="shared" si="1"/>
        <v>9.3999999999999986</v>
      </c>
      <c r="M36" s="7">
        <f t="shared" si="2"/>
        <v>24.699999999999996</v>
      </c>
      <c r="N36" s="45">
        <f t="shared" si="3"/>
        <v>1676478.1410000001</v>
      </c>
      <c r="O36" s="45">
        <f t="shared" si="4"/>
        <v>279413.02350000001</v>
      </c>
      <c r="P36" s="45">
        <f t="shared" si="5"/>
        <v>525296.48417999991</v>
      </c>
      <c r="Q36" s="45">
        <f t="shared" si="6"/>
        <v>1380300.3360899999</v>
      </c>
      <c r="R36" s="45">
        <f t="shared" si="7"/>
        <v>3861487.9847699995</v>
      </c>
      <c r="S36" s="45">
        <f t="shared" si="8"/>
        <v>3861487.9847699995</v>
      </c>
      <c r="T36" s="45">
        <f t="shared" si="9"/>
        <v>1225.5163904586784</v>
      </c>
      <c r="U36" s="45" t="e">
        <f>R36/#REF!</f>
        <v>#REF!</v>
      </c>
    </row>
    <row r="37" spans="1:21" ht="13" x14ac:dyDescent="0.15">
      <c r="A37" s="81" t="s">
        <v>44</v>
      </c>
      <c r="B37" s="82">
        <v>44.6</v>
      </c>
      <c r="C37" s="81" t="s">
        <v>44</v>
      </c>
      <c r="D37" s="83">
        <v>562637</v>
      </c>
      <c r="E37" s="83">
        <v>361731236</v>
      </c>
      <c r="F37" s="82">
        <v>63.6</v>
      </c>
      <c r="G37" s="82">
        <v>642.92100000000005</v>
      </c>
      <c r="H37" s="7">
        <f t="shared" si="0"/>
        <v>19</v>
      </c>
      <c r="I37" s="7" t="s">
        <v>566</v>
      </c>
      <c r="J37" s="7">
        <v>30</v>
      </c>
      <c r="K37" s="7">
        <v>5</v>
      </c>
      <c r="L37" s="7">
        <f t="shared" si="1"/>
        <v>9.6000000000000014</v>
      </c>
      <c r="M37" s="7">
        <f t="shared" si="2"/>
        <v>19</v>
      </c>
      <c r="N37" s="45">
        <f t="shared" si="3"/>
        <v>1085193.7080000001</v>
      </c>
      <c r="O37" s="45">
        <f t="shared" si="4"/>
        <v>180865.61799999999</v>
      </c>
      <c r="P37" s="45">
        <f t="shared" si="5"/>
        <v>347261.98656000005</v>
      </c>
      <c r="Q37" s="45">
        <f t="shared" si="6"/>
        <v>687289.34840000002</v>
      </c>
      <c r="R37" s="45">
        <f t="shared" si="7"/>
        <v>2300610.66096</v>
      </c>
      <c r="S37" s="45">
        <f t="shared" si="8"/>
        <v>2300610.66096</v>
      </c>
      <c r="T37" s="45">
        <f t="shared" si="9"/>
        <v>1069.0105757939155</v>
      </c>
      <c r="U37" s="45" t="e">
        <f>R37/#REF!</f>
        <v>#REF!</v>
      </c>
    </row>
    <row r="38" spans="1:21" ht="13" x14ac:dyDescent="0.15">
      <c r="A38" s="81" t="s">
        <v>45</v>
      </c>
      <c r="B38" s="82">
        <v>44.4</v>
      </c>
      <c r="C38" s="81" t="s">
        <v>45</v>
      </c>
      <c r="D38" s="83">
        <v>592726</v>
      </c>
      <c r="E38" s="83">
        <v>996918097</v>
      </c>
      <c r="F38" s="82">
        <v>102.6</v>
      </c>
      <c r="G38" s="84">
        <v>1681.92</v>
      </c>
      <c r="H38" s="7">
        <f t="shared" si="0"/>
        <v>58.199999999999996</v>
      </c>
      <c r="I38" s="7" t="s">
        <v>566</v>
      </c>
      <c r="J38" s="7">
        <v>30</v>
      </c>
      <c r="K38" s="7">
        <v>5</v>
      </c>
      <c r="L38" s="7">
        <f t="shared" si="1"/>
        <v>9.3999999999999986</v>
      </c>
      <c r="M38" s="7">
        <f t="shared" si="2"/>
        <v>58.199999999999996</v>
      </c>
      <c r="N38" s="45">
        <f t="shared" si="3"/>
        <v>2990754.2910000002</v>
      </c>
      <c r="O38" s="45">
        <f t="shared" si="4"/>
        <v>498459.04849999998</v>
      </c>
      <c r="P38" s="45">
        <f t="shared" si="5"/>
        <v>937103.01117999991</v>
      </c>
      <c r="Q38" s="45">
        <f t="shared" si="6"/>
        <v>5802063.3245399995</v>
      </c>
      <c r="R38" s="45">
        <f t="shared" si="7"/>
        <v>10228379.67522</v>
      </c>
      <c r="S38" s="45">
        <f t="shared" si="8"/>
        <v>10228379.67522</v>
      </c>
      <c r="T38" s="45">
        <f t="shared" si="9"/>
        <v>3449.6666455836184</v>
      </c>
      <c r="U38" s="45" t="e">
        <f>R38/#REF!</f>
        <v>#REF!</v>
      </c>
    </row>
    <row r="39" spans="1:21" ht="13" x14ac:dyDescent="0.15">
      <c r="A39" s="81" t="s">
        <v>46</v>
      </c>
      <c r="B39" s="82">
        <v>44.5</v>
      </c>
      <c r="C39" s="81" t="s">
        <v>46</v>
      </c>
      <c r="D39" s="83">
        <v>389011</v>
      </c>
      <c r="E39" s="83">
        <v>1395684868</v>
      </c>
      <c r="F39" s="82">
        <v>58.9</v>
      </c>
      <c r="G39" s="84">
        <v>3587.7750000000001</v>
      </c>
      <c r="H39" s="7">
        <f t="shared" ref="H39:H70" si="10">F39-B39</f>
        <v>14.399999999999999</v>
      </c>
      <c r="I39" s="7" t="s">
        <v>566</v>
      </c>
      <c r="J39" s="7">
        <v>30</v>
      </c>
      <c r="K39" s="7">
        <v>5</v>
      </c>
      <c r="L39" s="7">
        <f t="shared" ref="L39:L70" si="11">B39-J39-K39</f>
        <v>9.5</v>
      </c>
      <c r="M39" s="7">
        <f t="shared" ref="M39:M70" si="12">F39-B39</f>
        <v>14.399999999999999</v>
      </c>
      <c r="N39" s="45">
        <f t="shared" ref="N39:N70" si="13">E39*J39/10000</f>
        <v>4187054.6039999998</v>
      </c>
      <c r="O39" s="45">
        <f t="shared" ref="O39:O70" si="14">E39*K39/10000</f>
        <v>697842.43400000001</v>
      </c>
      <c r="P39" s="45">
        <f t="shared" ref="P39:P70" si="15">E39*L39/10000</f>
        <v>1325900.6246</v>
      </c>
      <c r="Q39" s="45">
        <f t="shared" ref="Q39:Q70" si="16">E39*M39/10000</f>
        <v>2009786.2099199996</v>
      </c>
      <c r="R39" s="45">
        <f t="shared" ref="R39:R70" si="17">SUM(N39:Q39)</f>
        <v>8220583.8725199988</v>
      </c>
      <c r="S39" s="45">
        <f t="shared" ref="S39:S70" si="18">E39*F39/10000</f>
        <v>8220583.8725199997</v>
      </c>
      <c r="T39" s="45">
        <f t="shared" ref="T39:T70" si="19">Q39/G39</f>
        <v>560.17621225411278</v>
      </c>
      <c r="U39" s="45">
        <f>R39/G39</f>
        <v>2291.2763126227255</v>
      </c>
    </row>
    <row r="40" spans="1:21" ht="13" x14ac:dyDescent="0.15">
      <c r="A40" s="81" t="s">
        <v>47</v>
      </c>
      <c r="B40" s="82">
        <v>44.5</v>
      </c>
      <c r="C40" s="81" t="s">
        <v>47</v>
      </c>
      <c r="D40" s="83">
        <v>401106</v>
      </c>
      <c r="E40" s="83">
        <v>839976116</v>
      </c>
      <c r="F40" s="82">
        <v>61.3</v>
      </c>
      <c r="G40" s="84">
        <v>2094.15</v>
      </c>
      <c r="H40" s="7">
        <f t="shared" si="10"/>
        <v>16.799999999999997</v>
      </c>
      <c r="I40" s="7" t="s">
        <v>566</v>
      </c>
      <c r="J40" s="7">
        <v>30</v>
      </c>
      <c r="K40" s="7">
        <v>5</v>
      </c>
      <c r="L40" s="7">
        <f t="shared" si="11"/>
        <v>9.5</v>
      </c>
      <c r="M40" s="7">
        <f t="shared" si="12"/>
        <v>16.799999999999997</v>
      </c>
      <c r="N40" s="45">
        <f t="shared" si="13"/>
        <v>2519928.3480000002</v>
      </c>
      <c r="O40" s="45">
        <f t="shared" si="14"/>
        <v>419988.05800000002</v>
      </c>
      <c r="P40" s="45">
        <f t="shared" si="15"/>
        <v>797977.31019999995</v>
      </c>
      <c r="Q40" s="45">
        <f t="shared" si="16"/>
        <v>1411159.8748799998</v>
      </c>
      <c r="R40" s="45">
        <f t="shared" si="17"/>
        <v>5149053.5910800006</v>
      </c>
      <c r="S40" s="45">
        <f t="shared" si="18"/>
        <v>5149053.5910799997</v>
      </c>
      <c r="T40" s="45">
        <f t="shared" si="19"/>
        <v>673.85806884893623</v>
      </c>
      <c r="U40" s="45">
        <f>R40/G40</f>
        <v>2458.7797393118926</v>
      </c>
    </row>
    <row r="41" spans="1:21" ht="13" x14ac:dyDescent="0.15">
      <c r="A41" s="81" t="s">
        <v>48</v>
      </c>
      <c r="B41" s="82">
        <v>45</v>
      </c>
      <c r="C41" s="81" t="s">
        <v>48</v>
      </c>
      <c r="D41" s="83">
        <v>885717</v>
      </c>
      <c r="E41" s="83">
        <v>489227773</v>
      </c>
      <c r="F41" s="82">
        <v>78.599999999999994</v>
      </c>
      <c r="G41" s="82">
        <v>552.35199999999998</v>
      </c>
      <c r="H41" s="7">
        <f t="shared" si="10"/>
        <v>33.599999999999994</v>
      </c>
      <c r="I41" s="7" t="s">
        <v>566</v>
      </c>
      <c r="J41" s="7">
        <v>30</v>
      </c>
      <c r="K41" s="7">
        <v>5</v>
      </c>
      <c r="L41" s="7">
        <f t="shared" si="11"/>
        <v>10</v>
      </c>
      <c r="M41" s="7">
        <f t="shared" si="12"/>
        <v>33.599999999999994</v>
      </c>
      <c r="N41" s="45">
        <f t="shared" si="13"/>
        <v>1467683.3189999999</v>
      </c>
      <c r="O41" s="45">
        <f t="shared" si="14"/>
        <v>244613.88649999999</v>
      </c>
      <c r="P41" s="45">
        <f t="shared" si="15"/>
        <v>489227.77299999999</v>
      </c>
      <c r="Q41" s="45">
        <f t="shared" si="16"/>
        <v>1643805.3172799998</v>
      </c>
      <c r="R41" s="45">
        <f t="shared" si="17"/>
        <v>3845330.2957799993</v>
      </c>
      <c r="S41" s="45">
        <f t="shared" si="18"/>
        <v>3845330.2957799993</v>
      </c>
      <c r="T41" s="45">
        <f t="shared" si="19"/>
        <v>2976.0104376919066</v>
      </c>
      <c r="U41" s="45"/>
    </row>
    <row r="42" spans="1:21" ht="13" x14ac:dyDescent="0.15">
      <c r="A42" s="81" t="s">
        <v>49</v>
      </c>
      <c r="B42" s="82">
        <v>44.5</v>
      </c>
      <c r="C42" s="81" t="s">
        <v>49</v>
      </c>
      <c r="D42" s="83">
        <v>687058</v>
      </c>
      <c r="E42" s="83">
        <v>5318884325</v>
      </c>
      <c r="F42" s="82">
        <v>53.3</v>
      </c>
      <c r="G42" s="84">
        <v>7741.54</v>
      </c>
      <c r="H42" s="7">
        <f t="shared" si="10"/>
        <v>8.7999999999999972</v>
      </c>
      <c r="I42" s="7" t="s">
        <v>566</v>
      </c>
      <c r="J42" s="7">
        <v>30</v>
      </c>
      <c r="K42" s="7">
        <v>5</v>
      </c>
      <c r="L42" s="7">
        <f t="shared" si="11"/>
        <v>9.5</v>
      </c>
      <c r="M42" s="7">
        <f t="shared" si="12"/>
        <v>8.7999999999999972</v>
      </c>
      <c r="N42" s="45">
        <f t="shared" si="13"/>
        <v>15956652.975</v>
      </c>
      <c r="O42" s="45">
        <f t="shared" si="14"/>
        <v>2659442.1625000001</v>
      </c>
      <c r="P42" s="45">
        <f t="shared" si="15"/>
        <v>5052940.1087499997</v>
      </c>
      <c r="Q42" s="45">
        <f t="shared" si="16"/>
        <v>4680618.2059999984</v>
      </c>
      <c r="R42" s="45">
        <f t="shared" si="17"/>
        <v>28349653.452249996</v>
      </c>
      <c r="S42" s="45">
        <f t="shared" si="18"/>
        <v>28349653.45225</v>
      </c>
      <c r="T42" s="45">
        <f t="shared" si="19"/>
        <v>604.61073714015538</v>
      </c>
      <c r="U42" s="45"/>
    </row>
    <row r="43" spans="1:21" ht="13" x14ac:dyDescent="0.15">
      <c r="A43" s="81" t="s">
        <v>50</v>
      </c>
      <c r="B43" s="82">
        <v>44.4</v>
      </c>
      <c r="C43" s="81" t="s">
        <v>50</v>
      </c>
      <c r="D43" s="83">
        <v>811128</v>
      </c>
      <c r="E43" s="83">
        <v>3753881768</v>
      </c>
      <c r="F43" s="82">
        <v>72.900000000000006</v>
      </c>
      <c r="G43" s="84">
        <v>4627.9769999999999</v>
      </c>
      <c r="H43" s="7">
        <f t="shared" si="10"/>
        <v>28.500000000000007</v>
      </c>
      <c r="I43" s="7" t="s">
        <v>566</v>
      </c>
      <c r="J43" s="7">
        <v>30</v>
      </c>
      <c r="K43" s="7">
        <v>5</v>
      </c>
      <c r="L43" s="7">
        <f t="shared" si="11"/>
        <v>9.3999999999999986</v>
      </c>
      <c r="M43" s="7">
        <f t="shared" si="12"/>
        <v>28.500000000000007</v>
      </c>
      <c r="N43" s="45">
        <f t="shared" si="13"/>
        <v>11261645.304</v>
      </c>
      <c r="O43" s="45">
        <f t="shared" si="14"/>
        <v>1876940.8840000001</v>
      </c>
      <c r="P43" s="45">
        <f t="shared" si="15"/>
        <v>3528648.8619199996</v>
      </c>
      <c r="Q43" s="45">
        <f t="shared" si="16"/>
        <v>10698563.038800003</v>
      </c>
      <c r="R43" s="45">
        <f t="shared" si="17"/>
        <v>27365798.088720001</v>
      </c>
      <c r="S43" s="45">
        <f t="shared" si="18"/>
        <v>27365798.088720001</v>
      </c>
      <c r="T43" s="45">
        <f t="shared" si="19"/>
        <v>2311.714824598308</v>
      </c>
      <c r="U43" s="45"/>
    </row>
    <row r="44" spans="1:21" ht="13" x14ac:dyDescent="0.15">
      <c r="A44" s="81" t="s">
        <v>51</v>
      </c>
      <c r="B44" s="82">
        <v>44.7</v>
      </c>
      <c r="C44" s="81" t="s">
        <v>51</v>
      </c>
      <c r="D44" s="83">
        <v>227169</v>
      </c>
      <c r="E44" s="83">
        <v>626071370</v>
      </c>
      <c r="F44" s="82">
        <v>81</v>
      </c>
      <c r="G44" s="84">
        <v>2755.9720000000002</v>
      </c>
      <c r="H44" s="7">
        <f t="shared" si="10"/>
        <v>36.299999999999997</v>
      </c>
      <c r="I44" s="7" t="s">
        <v>566</v>
      </c>
      <c r="J44" s="7">
        <v>30</v>
      </c>
      <c r="K44" s="7">
        <v>5</v>
      </c>
      <c r="L44" s="7">
        <f t="shared" si="11"/>
        <v>9.7000000000000028</v>
      </c>
      <c r="M44" s="7">
        <f t="shared" si="12"/>
        <v>36.299999999999997</v>
      </c>
      <c r="N44" s="45">
        <f t="shared" si="13"/>
        <v>1878214.11</v>
      </c>
      <c r="O44" s="45">
        <f t="shared" si="14"/>
        <v>313035.685</v>
      </c>
      <c r="P44" s="45">
        <f t="shared" si="15"/>
        <v>607289.22890000022</v>
      </c>
      <c r="Q44" s="45">
        <f t="shared" si="16"/>
        <v>2272639.0731000002</v>
      </c>
      <c r="R44" s="45">
        <f t="shared" si="17"/>
        <v>5071178.097000001</v>
      </c>
      <c r="S44" s="45">
        <f t="shared" si="18"/>
        <v>5071178.0970000001</v>
      </c>
      <c r="T44" s="45">
        <f t="shared" si="19"/>
        <v>824.62342618139803</v>
      </c>
      <c r="U44" s="45">
        <f>R44/G44</f>
        <v>1840.0688022229547</v>
      </c>
    </row>
    <row r="45" spans="1:21" ht="13" x14ac:dyDescent="0.15">
      <c r="A45" s="81" t="s">
        <v>52</v>
      </c>
      <c r="B45" s="82">
        <v>44.5</v>
      </c>
      <c r="C45" s="81" t="s">
        <v>52</v>
      </c>
      <c r="D45" s="83">
        <v>390529</v>
      </c>
      <c r="E45" s="83">
        <v>584248973</v>
      </c>
      <c r="F45" s="82">
        <v>60.9</v>
      </c>
      <c r="G45" s="84">
        <v>1496.0450000000001</v>
      </c>
      <c r="H45" s="7">
        <f t="shared" si="10"/>
        <v>16.399999999999999</v>
      </c>
      <c r="I45" s="7" t="s">
        <v>566</v>
      </c>
      <c r="J45" s="7">
        <v>30</v>
      </c>
      <c r="K45" s="7">
        <v>5</v>
      </c>
      <c r="L45" s="7">
        <f t="shared" si="11"/>
        <v>9.5</v>
      </c>
      <c r="M45" s="7">
        <f t="shared" si="12"/>
        <v>16.399999999999999</v>
      </c>
      <c r="N45" s="45">
        <f t="shared" si="13"/>
        <v>1752746.919</v>
      </c>
      <c r="O45" s="45">
        <f t="shared" si="14"/>
        <v>292124.4865</v>
      </c>
      <c r="P45" s="45">
        <f t="shared" si="15"/>
        <v>555036.52434999996</v>
      </c>
      <c r="Q45" s="45">
        <f t="shared" si="16"/>
        <v>958168.31571999984</v>
      </c>
      <c r="R45" s="45">
        <f t="shared" si="17"/>
        <v>3558076.2455699998</v>
      </c>
      <c r="S45" s="45">
        <f t="shared" si="18"/>
        <v>3558076.2455699998</v>
      </c>
      <c r="T45" s="45">
        <f t="shared" si="19"/>
        <v>640.46757665711914</v>
      </c>
      <c r="U45" s="45">
        <f>R45/G45</f>
        <v>2378.3216718547901</v>
      </c>
    </row>
    <row r="46" spans="1:21" ht="13" x14ac:dyDescent="0.15">
      <c r="A46" s="81" t="s">
        <v>53</v>
      </c>
      <c r="B46" s="82">
        <v>41.7</v>
      </c>
      <c r="C46" s="81" t="s">
        <v>53</v>
      </c>
      <c r="D46" s="83">
        <v>38950</v>
      </c>
      <c r="E46" s="83">
        <v>51468257</v>
      </c>
      <c r="F46" s="82">
        <v>79.099999999999994</v>
      </c>
      <c r="G46" s="84">
        <v>1321.402</v>
      </c>
      <c r="H46" s="7">
        <f t="shared" si="10"/>
        <v>37.399999999999991</v>
      </c>
      <c r="I46" s="7" t="s">
        <v>566</v>
      </c>
      <c r="J46" s="7">
        <v>30</v>
      </c>
      <c r="K46" s="7">
        <v>5</v>
      </c>
      <c r="L46" s="7">
        <f t="shared" si="11"/>
        <v>6.7000000000000028</v>
      </c>
      <c r="M46" s="7">
        <f t="shared" si="12"/>
        <v>37.399999999999991</v>
      </c>
      <c r="N46" s="45">
        <f t="shared" si="13"/>
        <v>154404.77100000001</v>
      </c>
      <c r="O46" s="45">
        <f t="shared" si="14"/>
        <v>25734.128499999999</v>
      </c>
      <c r="P46" s="45">
        <f t="shared" si="15"/>
        <v>34483.732190000017</v>
      </c>
      <c r="Q46" s="45">
        <f t="shared" si="16"/>
        <v>192491.28117999996</v>
      </c>
      <c r="R46" s="45">
        <f t="shared" si="17"/>
        <v>407113.91287</v>
      </c>
      <c r="S46" s="45">
        <f t="shared" si="18"/>
        <v>407113.91287</v>
      </c>
      <c r="T46" s="45">
        <f t="shared" si="19"/>
        <v>145.67200683819152</v>
      </c>
      <c r="U46" s="45">
        <f>R46/G46</f>
        <v>308.09239948933026</v>
      </c>
    </row>
    <row r="47" spans="1:21" ht="13" x14ac:dyDescent="0.15">
      <c r="A47" s="81" t="s">
        <v>54</v>
      </c>
      <c r="B47" s="82">
        <v>43.4</v>
      </c>
      <c r="C47" s="81" t="s">
        <v>54</v>
      </c>
      <c r="D47" s="83">
        <v>277606</v>
      </c>
      <c r="E47" s="83">
        <v>763437868</v>
      </c>
      <c r="F47" s="82">
        <v>74.7</v>
      </c>
      <c r="G47" s="84">
        <v>2750.0740000000001</v>
      </c>
      <c r="H47" s="7">
        <f t="shared" si="10"/>
        <v>31.300000000000004</v>
      </c>
      <c r="I47" s="7" t="s">
        <v>566</v>
      </c>
      <c r="J47" s="7">
        <v>30</v>
      </c>
      <c r="K47" s="7">
        <v>5</v>
      </c>
      <c r="L47" s="7">
        <f t="shared" si="11"/>
        <v>8.3999999999999986</v>
      </c>
      <c r="M47" s="7">
        <f t="shared" si="12"/>
        <v>31.300000000000004</v>
      </c>
      <c r="N47" s="45">
        <f t="shared" si="13"/>
        <v>2290313.6039999998</v>
      </c>
      <c r="O47" s="45">
        <f t="shared" si="14"/>
        <v>381718.93400000001</v>
      </c>
      <c r="P47" s="45">
        <f t="shared" si="15"/>
        <v>641287.80911999987</v>
      </c>
      <c r="Q47" s="45">
        <f t="shared" si="16"/>
        <v>2389560.5268399999</v>
      </c>
      <c r="R47" s="45">
        <f t="shared" si="17"/>
        <v>5702880.8739599995</v>
      </c>
      <c r="S47" s="45">
        <f t="shared" si="18"/>
        <v>5702880.8739599995</v>
      </c>
      <c r="T47" s="45">
        <f t="shared" si="19"/>
        <v>868.90771915228459</v>
      </c>
      <c r="U47" s="45">
        <f>R47/G47</f>
        <v>2073.7190613634393</v>
      </c>
    </row>
    <row r="48" spans="1:21" ht="13" x14ac:dyDescent="0.15">
      <c r="A48" s="81" t="s">
        <v>55</v>
      </c>
      <c r="B48" s="82">
        <v>44.2</v>
      </c>
      <c r="C48" s="81" t="s">
        <v>55</v>
      </c>
      <c r="D48" s="83">
        <v>728114</v>
      </c>
      <c r="E48" s="83">
        <v>2401530051</v>
      </c>
      <c r="F48" s="82">
        <v>92.3</v>
      </c>
      <c r="G48" s="84">
        <v>3298.29</v>
      </c>
      <c r="H48" s="7">
        <f t="shared" si="10"/>
        <v>48.099999999999994</v>
      </c>
      <c r="I48" s="7" t="s">
        <v>566</v>
      </c>
      <c r="J48" s="7">
        <v>30</v>
      </c>
      <c r="K48" s="7">
        <v>5</v>
      </c>
      <c r="L48" s="7">
        <f t="shared" si="11"/>
        <v>9.2000000000000028</v>
      </c>
      <c r="M48" s="7">
        <f t="shared" si="12"/>
        <v>48.099999999999994</v>
      </c>
      <c r="N48" s="45">
        <f t="shared" si="13"/>
        <v>7204590.1529999999</v>
      </c>
      <c r="O48" s="45">
        <f t="shared" si="14"/>
        <v>1200765.0255</v>
      </c>
      <c r="P48" s="45">
        <f t="shared" si="15"/>
        <v>2209407.6469200007</v>
      </c>
      <c r="Q48" s="45">
        <f t="shared" si="16"/>
        <v>11551359.54531</v>
      </c>
      <c r="R48" s="45">
        <f t="shared" si="17"/>
        <v>22166122.370730001</v>
      </c>
      <c r="S48" s="45">
        <f t="shared" si="18"/>
        <v>22166122.370729998</v>
      </c>
      <c r="T48" s="45">
        <f t="shared" si="19"/>
        <v>3502.2267736645354</v>
      </c>
      <c r="U48" s="45"/>
    </row>
    <row r="49" spans="1:21" ht="13" x14ac:dyDescent="0.15">
      <c r="A49" s="81" t="s">
        <v>56</v>
      </c>
      <c r="B49" s="82">
        <v>44.3</v>
      </c>
      <c r="C49" s="81" t="s">
        <v>56</v>
      </c>
      <c r="D49" s="83">
        <v>461579</v>
      </c>
      <c r="E49" s="83">
        <v>572121881</v>
      </c>
      <c r="F49" s="82">
        <v>57.6</v>
      </c>
      <c r="G49" s="84">
        <v>1239.4880000000001</v>
      </c>
      <c r="H49" s="7">
        <f t="shared" si="10"/>
        <v>13.300000000000004</v>
      </c>
      <c r="I49" s="7" t="s">
        <v>566</v>
      </c>
      <c r="J49" s="7">
        <v>30</v>
      </c>
      <c r="K49" s="7">
        <v>5</v>
      </c>
      <c r="L49" s="7">
        <f t="shared" si="11"/>
        <v>9.2999999999999972</v>
      </c>
      <c r="M49" s="7">
        <f t="shared" si="12"/>
        <v>13.300000000000004</v>
      </c>
      <c r="N49" s="45">
        <f t="shared" si="13"/>
        <v>1716365.6429999999</v>
      </c>
      <c r="O49" s="45">
        <f t="shared" si="14"/>
        <v>286060.94050000003</v>
      </c>
      <c r="P49" s="45">
        <f t="shared" si="15"/>
        <v>532073.34932999988</v>
      </c>
      <c r="Q49" s="45">
        <f t="shared" si="16"/>
        <v>760922.10173000023</v>
      </c>
      <c r="R49" s="45">
        <f t="shared" si="17"/>
        <v>3295422.0345600001</v>
      </c>
      <c r="S49" s="45">
        <f t="shared" si="18"/>
        <v>3295422.0345600001</v>
      </c>
      <c r="T49" s="45">
        <f t="shared" si="19"/>
        <v>613.90033766361614</v>
      </c>
      <c r="U49" s="45" t="e">
        <f>R49/#REF!</f>
        <v>#REF!</v>
      </c>
    </row>
    <row r="50" spans="1:21" ht="13" x14ac:dyDescent="0.15">
      <c r="A50" s="81" t="s">
        <v>57</v>
      </c>
      <c r="B50" s="82">
        <v>44.8</v>
      </c>
      <c r="C50" s="81" t="s">
        <v>57</v>
      </c>
      <c r="D50" s="83">
        <v>656905</v>
      </c>
      <c r="E50" s="83">
        <v>595780335</v>
      </c>
      <c r="F50" s="82">
        <v>50.7</v>
      </c>
      <c r="G50" s="82">
        <v>906.95100000000002</v>
      </c>
      <c r="H50" s="7">
        <f t="shared" si="10"/>
        <v>5.9000000000000057</v>
      </c>
      <c r="I50" s="7" t="s">
        <v>566</v>
      </c>
      <c r="J50" s="7">
        <v>30</v>
      </c>
      <c r="K50" s="7">
        <v>5</v>
      </c>
      <c r="L50" s="7">
        <f t="shared" si="11"/>
        <v>9.7999999999999972</v>
      </c>
      <c r="M50" s="7">
        <f t="shared" si="12"/>
        <v>5.9000000000000057</v>
      </c>
      <c r="N50" s="45">
        <f t="shared" si="13"/>
        <v>1787341.0049999999</v>
      </c>
      <c r="O50" s="45">
        <f t="shared" si="14"/>
        <v>297890.16749999998</v>
      </c>
      <c r="P50" s="45">
        <f t="shared" si="15"/>
        <v>583864.72829999984</v>
      </c>
      <c r="Q50" s="45">
        <f t="shared" si="16"/>
        <v>351510.39765000035</v>
      </c>
      <c r="R50" s="45">
        <f t="shared" si="17"/>
        <v>3020606.2984500001</v>
      </c>
      <c r="S50" s="45">
        <f t="shared" si="18"/>
        <v>3020606.2984500001</v>
      </c>
      <c r="T50" s="45">
        <f t="shared" si="19"/>
        <v>387.57374725867254</v>
      </c>
      <c r="U50" s="45"/>
    </row>
    <row r="51" spans="1:21" ht="13" x14ac:dyDescent="0.15">
      <c r="A51" s="81" t="s">
        <v>58</v>
      </c>
      <c r="B51" s="82">
        <v>44.2</v>
      </c>
      <c r="C51" s="81" t="s">
        <v>58</v>
      </c>
      <c r="D51" s="83">
        <v>731471</v>
      </c>
      <c r="E51" s="83">
        <v>1220071340</v>
      </c>
      <c r="F51" s="82">
        <v>96</v>
      </c>
      <c r="G51" s="84">
        <v>1667.97</v>
      </c>
      <c r="H51" s="7">
        <f t="shared" si="10"/>
        <v>51.8</v>
      </c>
      <c r="I51" s="7" t="s">
        <v>566</v>
      </c>
      <c r="J51" s="7">
        <v>30</v>
      </c>
      <c r="K51" s="7">
        <v>5</v>
      </c>
      <c r="L51" s="7">
        <f t="shared" si="11"/>
        <v>9.2000000000000028</v>
      </c>
      <c r="M51" s="7">
        <f t="shared" si="12"/>
        <v>51.8</v>
      </c>
      <c r="N51" s="45">
        <f t="shared" si="13"/>
        <v>3660214.02</v>
      </c>
      <c r="O51" s="45">
        <f t="shared" si="14"/>
        <v>610035.67000000004</v>
      </c>
      <c r="P51" s="45">
        <f t="shared" si="15"/>
        <v>1122465.6328000005</v>
      </c>
      <c r="Q51" s="45">
        <f t="shared" si="16"/>
        <v>6319969.5411999999</v>
      </c>
      <c r="R51" s="45">
        <f t="shared" si="17"/>
        <v>11712684.864</v>
      </c>
      <c r="S51" s="45">
        <f t="shared" si="18"/>
        <v>11712684.864</v>
      </c>
      <c r="T51" s="45">
        <f t="shared" si="19"/>
        <v>3789.0187120871478</v>
      </c>
      <c r="U51" s="45"/>
    </row>
    <row r="52" spans="1:21" ht="13" x14ac:dyDescent="0.15">
      <c r="A52" s="81" t="s">
        <v>59</v>
      </c>
      <c r="B52" s="82">
        <v>44.1</v>
      </c>
      <c r="C52" s="81" t="s">
        <v>59</v>
      </c>
      <c r="D52" s="83">
        <v>756821</v>
      </c>
      <c r="E52" s="83">
        <v>7622279618</v>
      </c>
      <c r="F52" s="82">
        <v>76.5</v>
      </c>
      <c r="G52" s="84">
        <v>10071.437</v>
      </c>
      <c r="H52" s="7">
        <f t="shared" si="10"/>
        <v>32.4</v>
      </c>
      <c r="I52" s="7" t="s">
        <v>566</v>
      </c>
      <c r="J52" s="7">
        <v>30</v>
      </c>
      <c r="K52" s="7">
        <v>5</v>
      </c>
      <c r="L52" s="7">
        <f t="shared" si="11"/>
        <v>9.1000000000000014</v>
      </c>
      <c r="M52" s="7">
        <f t="shared" si="12"/>
        <v>32.4</v>
      </c>
      <c r="N52" s="45">
        <f t="shared" si="13"/>
        <v>22866838.853999998</v>
      </c>
      <c r="O52" s="45">
        <f t="shared" si="14"/>
        <v>3811139.8089999999</v>
      </c>
      <c r="P52" s="45">
        <f t="shared" si="15"/>
        <v>6936274.4523800015</v>
      </c>
      <c r="Q52" s="45">
        <f t="shared" si="16"/>
        <v>24696185.96232</v>
      </c>
      <c r="R52" s="45">
        <f t="shared" si="17"/>
        <v>58310439.077700004</v>
      </c>
      <c r="S52" s="45">
        <f t="shared" si="18"/>
        <v>58310439.077699997</v>
      </c>
      <c r="T52" s="45">
        <f t="shared" si="19"/>
        <v>2452.1015186134809</v>
      </c>
      <c r="U52" s="45"/>
    </row>
    <row r="53" spans="1:21" ht="13" x14ac:dyDescent="0.15">
      <c r="A53" s="81" t="s">
        <v>60</v>
      </c>
      <c r="B53" s="82">
        <v>43.7</v>
      </c>
      <c r="C53" s="81" t="s">
        <v>60</v>
      </c>
      <c r="D53" s="83">
        <v>146187</v>
      </c>
      <c r="E53" s="83">
        <v>84819788</v>
      </c>
      <c r="F53" s="82">
        <v>92.2</v>
      </c>
      <c r="G53" s="82">
        <v>580.21299999999997</v>
      </c>
      <c r="H53" s="7">
        <f t="shared" si="10"/>
        <v>48.5</v>
      </c>
      <c r="I53" s="7" t="s">
        <v>566</v>
      </c>
      <c r="J53" s="7">
        <v>30</v>
      </c>
      <c r="K53" s="7">
        <v>5</v>
      </c>
      <c r="L53" s="7">
        <f t="shared" si="11"/>
        <v>8.7000000000000028</v>
      </c>
      <c r="M53" s="7">
        <f t="shared" si="12"/>
        <v>48.5</v>
      </c>
      <c r="N53" s="45">
        <f t="shared" si="13"/>
        <v>254459.364</v>
      </c>
      <c r="O53" s="45">
        <f t="shared" si="14"/>
        <v>42409.894</v>
      </c>
      <c r="P53" s="45">
        <f t="shared" si="15"/>
        <v>73793.215560000026</v>
      </c>
      <c r="Q53" s="45">
        <f t="shared" si="16"/>
        <v>411375.9718</v>
      </c>
      <c r="R53" s="45">
        <f t="shared" si="17"/>
        <v>782038.44536000001</v>
      </c>
      <c r="S53" s="45">
        <f t="shared" si="18"/>
        <v>782038.44536000001</v>
      </c>
      <c r="T53" s="45">
        <f t="shared" si="19"/>
        <v>709.00853962251801</v>
      </c>
      <c r="U53" s="45">
        <f>R53/G53</f>
        <v>1347.8471619215702</v>
      </c>
    </row>
    <row r="54" spans="1:21" ht="13" x14ac:dyDescent="0.15">
      <c r="A54" s="81" t="s">
        <v>61</v>
      </c>
      <c r="B54" s="82">
        <v>43.6</v>
      </c>
      <c r="C54" s="81" t="s">
        <v>61</v>
      </c>
      <c r="D54" s="83">
        <v>343807</v>
      </c>
      <c r="E54" s="83">
        <v>284979644</v>
      </c>
      <c r="F54" s="82">
        <v>102.4</v>
      </c>
      <c r="G54" s="82">
        <v>828.89400000000001</v>
      </c>
      <c r="H54" s="7">
        <f t="shared" si="10"/>
        <v>58.800000000000004</v>
      </c>
      <c r="I54" s="7" t="s">
        <v>566</v>
      </c>
      <c r="J54" s="7">
        <v>30</v>
      </c>
      <c r="K54" s="7">
        <v>5</v>
      </c>
      <c r="L54" s="7">
        <f t="shared" si="11"/>
        <v>8.6000000000000014</v>
      </c>
      <c r="M54" s="7">
        <f t="shared" si="12"/>
        <v>58.800000000000004</v>
      </c>
      <c r="N54" s="45">
        <f t="shared" si="13"/>
        <v>854938.93200000003</v>
      </c>
      <c r="O54" s="45">
        <f t="shared" si="14"/>
        <v>142489.82199999999</v>
      </c>
      <c r="P54" s="45">
        <f t="shared" si="15"/>
        <v>245082.49384000007</v>
      </c>
      <c r="Q54" s="45">
        <f t="shared" si="16"/>
        <v>1675680.30672</v>
      </c>
      <c r="R54" s="45">
        <f t="shared" si="17"/>
        <v>2918191.5545600001</v>
      </c>
      <c r="S54" s="45">
        <f t="shared" si="18"/>
        <v>2918191.5545600001</v>
      </c>
      <c r="T54" s="45">
        <f t="shared" si="19"/>
        <v>2021.5857597231975</v>
      </c>
      <c r="U54" s="45">
        <f>R54/G54</f>
        <v>3520.5847244159086</v>
      </c>
    </row>
    <row r="55" spans="1:21" ht="13" x14ac:dyDescent="0.15">
      <c r="A55" s="81" t="s">
        <v>62</v>
      </c>
      <c r="B55" s="82">
        <v>43.4</v>
      </c>
      <c r="C55" s="81" t="s">
        <v>62</v>
      </c>
      <c r="D55" s="83">
        <v>192386</v>
      </c>
      <c r="E55" s="83">
        <v>86587964</v>
      </c>
      <c r="F55" s="82">
        <v>64.099999999999994</v>
      </c>
      <c r="G55" s="82">
        <v>450.07400000000001</v>
      </c>
      <c r="H55" s="7">
        <f t="shared" si="10"/>
        <v>20.699999999999996</v>
      </c>
      <c r="I55" s="7" t="s">
        <v>566</v>
      </c>
      <c r="J55" s="7">
        <v>30</v>
      </c>
      <c r="K55" s="7">
        <v>5</v>
      </c>
      <c r="L55" s="7">
        <f t="shared" si="11"/>
        <v>8.3999999999999986</v>
      </c>
      <c r="M55" s="7">
        <f t="shared" si="12"/>
        <v>20.699999999999996</v>
      </c>
      <c r="N55" s="45">
        <f t="shared" si="13"/>
        <v>259763.89199999999</v>
      </c>
      <c r="O55" s="45">
        <f t="shared" si="14"/>
        <v>43293.982000000004</v>
      </c>
      <c r="P55" s="45">
        <f t="shared" si="15"/>
        <v>72733.889759999991</v>
      </c>
      <c r="Q55" s="45">
        <f t="shared" si="16"/>
        <v>179237.08547999998</v>
      </c>
      <c r="R55" s="45">
        <f t="shared" si="17"/>
        <v>555028.84924000001</v>
      </c>
      <c r="S55" s="45">
        <f t="shared" si="18"/>
        <v>555028.84924000001</v>
      </c>
      <c r="T55" s="45">
        <f t="shared" si="19"/>
        <v>398.23914618484957</v>
      </c>
      <c r="U55" s="45">
        <f>R55/G55</f>
        <v>1233.1946507463217</v>
      </c>
    </row>
    <row r="56" spans="1:21" ht="13" x14ac:dyDescent="0.15">
      <c r="A56" s="81" t="s">
        <v>63</v>
      </c>
      <c r="B56" s="82">
        <v>44.6</v>
      </c>
      <c r="C56" s="81" t="s">
        <v>63</v>
      </c>
      <c r="D56" s="83">
        <v>620752</v>
      </c>
      <c r="E56" s="83">
        <v>1004841325</v>
      </c>
      <c r="F56" s="82">
        <v>53.3</v>
      </c>
      <c r="G56" s="84">
        <v>1618.749</v>
      </c>
      <c r="H56" s="7">
        <f t="shared" si="10"/>
        <v>8.6999999999999957</v>
      </c>
      <c r="I56" s="7" t="s">
        <v>566</v>
      </c>
      <c r="J56" s="7">
        <v>30</v>
      </c>
      <c r="K56" s="7">
        <v>5</v>
      </c>
      <c r="L56" s="7">
        <f t="shared" si="11"/>
        <v>9.6000000000000014</v>
      </c>
      <c r="M56" s="7">
        <f t="shared" si="12"/>
        <v>8.6999999999999957</v>
      </c>
      <c r="N56" s="45">
        <f t="shared" si="13"/>
        <v>3014523.9750000001</v>
      </c>
      <c r="O56" s="45">
        <f t="shared" si="14"/>
        <v>502420.66249999998</v>
      </c>
      <c r="P56" s="45">
        <f t="shared" si="15"/>
        <v>964647.67200000014</v>
      </c>
      <c r="Q56" s="45">
        <f t="shared" si="16"/>
        <v>874211.95274999959</v>
      </c>
      <c r="R56" s="45">
        <f t="shared" si="17"/>
        <v>5355804.2622499997</v>
      </c>
      <c r="S56" s="45">
        <f t="shared" si="18"/>
        <v>5355804.2622499997</v>
      </c>
      <c r="T56" s="45">
        <f t="shared" si="19"/>
        <v>540.05404960867907</v>
      </c>
      <c r="U56" s="45"/>
    </row>
    <row r="57" spans="1:21" ht="13" x14ac:dyDescent="0.15">
      <c r="A57" s="81" t="s">
        <v>64</v>
      </c>
      <c r="B57" s="82">
        <v>43.6</v>
      </c>
      <c r="C57" s="81" t="s">
        <v>64</v>
      </c>
      <c r="D57" s="83">
        <v>439459</v>
      </c>
      <c r="E57" s="83">
        <v>1002351743</v>
      </c>
      <c r="F57" s="82">
        <v>89.8</v>
      </c>
      <c r="G57" s="84">
        <v>2280.8780000000002</v>
      </c>
      <c r="H57" s="7">
        <f t="shared" si="10"/>
        <v>46.199999999999996</v>
      </c>
      <c r="I57" s="7" t="s">
        <v>566</v>
      </c>
      <c r="J57" s="7">
        <v>30</v>
      </c>
      <c r="K57" s="7">
        <v>5</v>
      </c>
      <c r="L57" s="7">
        <f t="shared" si="11"/>
        <v>8.6000000000000014</v>
      </c>
      <c r="M57" s="7">
        <f t="shared" si="12"/>
        <v>46.199999999999996</v>
      </c>
      <c r="N57" s="45">
        <f t="shared" si="13"/>
        <v>3007055.2289999998</v>
      </c>
      <c r="O57" s="45">
        <f t="shared" si="14"/>
        <v>501175.87150000001</v>
      </c>
      <c r="P57" s="45">
        <f t="shared" si="15"/>
        <v>862022.49898000015</v>
      </c>
      <c r="Q57" s="45">
        <f t="shared" si="16"/>
        <v>4630865.0526599996</v>
      </c>
      <c r="R57" s="45">
        <f t="shared" si="17"/>
        <v>9001118.652139999</v>
      </c>
      <c r="S57" s="45">
        <f t="shared" si="18"/>
        <v>9001118.652139999</v>
      </c>
      <c r="T57" s="45">
        <f t="shared" si="19"/>
        <v>2030.2993201126931</v>
      </c>
      <c r="U57" s="45">
        <f>R57/G57</f>
        <v>3946.3393711281351</v>
      </c>
    </row>
    <row r="58" spans="1:21" ht="13" x14ac:dyDescent="0.15">
      <c r="A58" s="81" t="s">
        <v>65</v>
      </c>
      <c r="B58" s="82">
        <v>45.1</v>
      </c>
      <c r="C58" s="81" t="s">
        <v>65</v>
      </c>
      <c r="D58" s="83">
        <v>287097</v>
      </c>
      <c r="E58" s="83">
        <v>260479943</v>
      </c>
      <c r="F58" s="82">
        <v>59.9</v>
      </c>
      <c r="G58" s="82">
        <v>907.28899999999999</v>
      </c>
      <c r="H58" s="7">
        <f t="shared" si="10"/>
        <v>14.799999999999997</v>
      </c>
      <c r="I58" s="7" t="s">
        <v>566</v>
      </c>
      <c r="J58" s="7">
        <v>30</v>
      </c>
      <c r="K58" s="7">
        <v>5</v>
      </c>
      <c r="L58" s="7">
        <f t="shared" si="11"/>
        <v>10.100000000000001</v>
      </c>
      <c r="M58" s="7">
        <f t="shared" si="12"/>
        <v>14.799999999999997</v>
      </c>
      <c r="N58" s="45">
        <f t="shared" si="13"/>
        <v>781439.82900000003</v>
      </c>
      <c r="O58" s="45">
        <f t="shared" si="14"/>
        <v>130239.9715</v>
      </c>
      <c r="P58" s="45">
        <f t="shared" si="15"/>
        <v>263084.74243000004</v>
      </c>
      <c r="Q58" s="45">
        <f t="shared" si="16"/>
        <v>385510.31563999993</v>
      </c>
      <c r="R58" s="45">
        <f t="shared" si="17"/>
        <v>1560274.8585699999</v>
      </c>
      <c r="S58" s="45">
        <f t="shared" si="18"/>
        <v>1560274.8585699999</v>
      </c>
      <c r="T58" s="45">
        <f t="shared" si="19"/>
        <v>424.90354852753637</v>
      </c>
      <c r="U58" s="45">
        <f>R58/G58</f>
        <v>1719.7109835675292</v>
      </c>
    </row>
    <row r="59" spans="1:21" ht="13" x14ac:dyDescent="0.15">
      <c r="A59" s="81" t="s">
        <v>66</v>
      </c>
      <c r="B59" s="82">
        <v>43.4</v>
      </c>
      <c r="C59" s="81" t="s">
        <v>66</v>
      </c>
      <c r="D59" s="83">
        <v>290693</v>
      </c>
      <c r="E59" s="83">
        <v>252165898</v>
      </c>
      <c r="F59" s="82">
        <v>76.2</v>
      </c>
      <c r="G59" s="82">
        <v>867.46600000000001</v>
      </c>
      <c r="H59" s="7">
        <f t="shared" si="10"/>
        <v>32.800000000000004</v>
      </c>
      <c r="I59" s="7" t="s">
        <v>566</v>
      </c>
      <c r="J59" s="7">
        <v>30</v>
      </c>
      <c r="K59" s="7">
        <v>5</v>
      </c>
      <c r="L59" s="7">
        <f t="shared" si="11"/>
        <v>8.3999999999999986</v>
      </c>
      <c r="M59" s="7">
        <f t="shared" si="12"/>
        <v>32.800000000000004</v>
      </c>
      <c r="N59" s="45">
        <f t="shared" si="13"/>
        <v>756497.69400000002</v>
      </c>
      <c r="O59" s="45">
        <f t="shared" si="14"/>
        <v>126082.94899999999</v>
      </c>
      <c r="P59" s="45">
        <f t="shared" si="15"/>
        <v>211819.35431999995</v>
      </c>
      <c r="Q59" s="45">
        <f t="shared" si="16"/>
        <v>827104.14544000011</v>
      </c>
      <c r="R59" s="45">
        <f t="shared" si="17"/>
        <v>1921504.1427600002</v>
      </c>
      <c r="S59" s="45">
        <f t="shared" si="18"/>
        <v>1921504.1427600002</v>
      </c>
      <c r="T59" s="45">
        <f t="shared" si="19"/>
        <v>953.47154290773369</v>
      </c>
      <c r="U59" s="45">
        <f>R59/G59</f>
        <v>2215.0771819990641</v>
      </c>
    </row>
    <row r="60" spans="1:21" ht="26" x14ac:dyDescent="0.15">
      <c r="A60" s="81" t="s">
        <v>67</v>
      </c>
      <c r="B60" s="82">
        <v>43.2</v>
      </c>
      <c r="C60" s="81" t="s">
        <v>67</v>
      </c>
      <c r="D60" s="83">
        <v>749036</v>
      </c>
      <c r="E60" s="83">
        <v>1617964857</v>
      </c>
      <c r="F60" s="82">
        <v>96.5</v>
      </c>
      <c r="G60" s="84">
        <v>2160.0639999999999</v>
      </c>
      <c r="H60" s="7">
        <f t="shared" si="10"/>
        <v>53.3</v>
      </c>
      <c r="I60" s="7" t="s">
        <v>566</v>
      </c>
      <c r="J60" s="7">
        <v>30</v>
      </c>
      <c r="K60" s="7">
        <v>5</v>
      </c>
      <c r="L60" s="7">
        <f t="shared" si="11"/>
        <v>8.2000000000000028</v>
      </c>
      <c r="M60" s="7">
        <f t="shared" si="12"/>
        <v>53.3</v>
      </c>
      <c r="N60" s="45">
        <f t="shared" si="13"/>
        <v>4853894.5710000005</v>
      </c>
      <c r="O60" s="45">
        <f t="shared" si="14"/>
        <v>808982.42850000004</v>
      </c>
      <c r="P60" s="45">
        <f t="shared" si="15"/>
        <v>1326731.1827400005</v>
      </c>
      <c r="Q60" s="45">
        <f t="shared" si="16"/>
        <v>8623752.6878099982</v>
      </c>
      <c r="R60" s="45">
        <f t="shared" si="17"/>
        <v>15613360.87005</v>
      </c>
      <c r="S60" s="45">
        <f t="shared" si="18"/>
        <v>15613360.87005</v>
      </c>
      <c r="T60" s="45">
        <f t="shared" si="19"/>
        <v>3992.3598040659899</v>
      </c>
      <c r="U60" s="45"/>
    </row>
    <row r="61" spans="1:21" ht="13" x14ac:dyDescent="0.15">
      <c r="A61" s="81" t="s">
        <v>68</v>
      </c>
      <c r="B61" s="82">
        <v>44.2</v>
      </c>
      <c r="C61" s="81" t="s">
        <v>68</v>
      </c>
      <c r="D61" s="83">
        <v>335761</v>
      </c>
      <c r="E61" s="83">
        <v>682045882</v>
      </c>
      <c r="F61" s="82">
        <v>60.8</v>
      </c>
      <c r="G61" s="84">
        <v>2031.3409999999999</v>
      </c>
      <c r="H61" s="7">
        <f t="shared" si="10"/>
        <v>16.599999999999994</v>
      </c>
      <c r="I61" s="7" t="s">
        <v>566</v>
      </c>
      <c r="J61" s="7">
        <v>30</v>
      </c>
      <c r="K61" s="7">
        <v>5</v>
      </c>
      <c r="L61" s="7">
        <f t="shared" si="11"/>
        <v>9.2000000000000028</v>
      </c>
      <c r="M61" s="7">
        <f t="shared" si="12"/>
        <v>16.599999999999994</v>
      </c>
      <c r="N61" s="45">
        <f t="shared" si="13"/>
        <v>2046137.6459999999</v>
      </c>
      <c r="O61" s="45">
        <f t="shared" si="14"/>
        <v>341022.94099999999</v>
      </c>
      <c r="P61" s="45">
        <f t="shared" si="15"/>
        <v>627482.2114400001</v>
      </c>
      <c r="Q61" s="45">
        <f t="shared" si="16"/>
        <v>1132196.1641199996</v>
      </c>
      <c r="R61" s="45">
        <f t="shared" si="17"/>
        <v>4146838.9625599999</v>
      </c>
      <c r="S61" s="45">
        <f t="shared" si="18"/>
        <v>4146838.9625599999</v>
      </c>
      <c r="T61" s="45">
        <f t="shared" si="19"/>
        <v>557.36391089433027</v>
      </c>
      <c r="U61" s="45">
        <f>R61/G61</f>
        <v>2041.4292639985115</v>
      </c>
    </row>
    <row r="62" spans="1:21" ht="13" x14ac:dyDescent="0.15">
      <c r="A62" s="81" t="s">
        <v>69</v>
      </c>
      <c r="B62" s="82">
        <v>44.5</v>
      </c>
      <c r="C62" s="81" t="s">
        <v>69</v>
      </c>
      <c r="D62" s="83">
        <v>323280</v>
      </c>
      <c r="E62" s="83">
        <v>187993744</v>
      </c>
      <c r="F62" s="82">
        <v>99.7</v>
      </c>
      <c r="G62" s="82">
        <v>581.51900000000001</v>
      </c>
      <c r="H62" s="7">
        <f t="shared" si="10"/>
        <v>55.2</v>
      </c>
      <c r="I62" s="7" t="s">
        <v>566</v>
      </c>
      <c r="J62" s="7">
        <v>30</v>
      </c>
      <c r="K62" s="7">
        <v>5</v>
      </c>
      <c r="L62" s="7">
        <f t="shared" si="11"/>
        <v>9.5</v>
      </c>
      <c r="M62" s="7">
        <f t="shared" si="12"/>
        <v>55.2</v>
      </c>
      <c r="N62" s="45">
        <f t="shared" si="13"/>
        <v>563981.23199999996</v>
      </c>
      <c r="O62" s="45">
        <f t="shared" si="14"/>
        <v>93996.872000000003</v>
      </c>
      <c r="P62" s="45">
        <f t="shared" si="15"/>
        <v>178594.05679999999</v>
      </c>
      <c r="Q62" s="45">
        <f t="shared" si="16"/>
        <v>1037725.4668800001</v>
      </c>
      <c r="R62" s="45">
        <f t="shared" si="17"/>
        <v>1874297.6276799999</v>
      </c>
      <c r="S62" s="45">
        <f t="shared" si="18"/>
        <v>1874297.6276799999</v>
      </c>
      <c r="T62" s="45">
        <f t="shared" si="19"/>
        <v>1784.5082738139254</v>
      </c>
      <c r="U62" s="45">
        <f>R62/G62</f>
        <v>3223.1064293342092</v>
      </c>
    </row>
    <row r="63" spans="1:21" ht="13" x14ac:dyDescent="0.15">
      <c r="A63" s="81" t="s">
        <v>70</v>
      </c>
      <c r="B63" s="82">
        <v>43.1</v>
      </c>
      <c r="C63" s="81" t="s">
        <v>70</v>
      </c>
      <c r="D63" s="83">
        <v>1113024</v>
      </c>
      <c r="E63" s="83">
        <v>42221305010</v>
      </c>
      <c r="F63" s="82">
        <v>94.8</v>
      </c>
      <c r="G63" s="84">
        <v>37933.875999999997</v>
      </c>
      <c r="H63" s="7">
        <f t="shared" si="10"/>
        <v>51.699999999999996</v>
      </c>
      <c r="I63" s="7" t="s">
        <v>566</v>
      </c>
      <c r="J63" s="7">
        <v>30</v>
      </c>
      <c r="K63" s="7">
        <v>5</v>
      </c>
      <c r="L63" s="7">
        <f t="shared" si="11"/>
        <v>8.1000000000000014</v>
      </c>
      <c r="M63" s="7">
        <f t="shared" si="12"/>
        <v>51.699999999999996</v>
      </c>
      <c r="N63" s="45">
        <f t="shared" si="13"/>
        <v>126663915.03</v>
      </c>
      <c r="O63" s="45">
        <f t="shared" si="14"/>
        <v>21110652.504999999</v>
      </c>
      <c r="P63" s="45">
        <f t="shared" si="15"/>
        <v>34199257.058100007</v>
      </c>
      <c r="Q63" s="45">
        <f t="shared" si="16"/>
        <v>218284146.90169999</v>
      </c>
      <c r="R63" s="45">
        <f t="shared" si="17"/>
        <v>400257971.49479997</v>
      </c>
      <c r="S63" s="45">
        <f t="shared" si="18"/>
        <v>400257971.49479997</v>
      </c>
      <c r="T63" s="45">
        <f t="shared" si="19"/>
        <v>5754.3328000993097</v>
      </c>
      <c r="U63" s="45"/>
    </row>
    <row r="64" spans="1:21" ht="13" x14ac:dyDescent="0.15">
      <c r="A64" s="81" t="s">
        <v>71</v>
      </c>
      <c r="B64" s="82">
        <v>44.4</v>
      </c>
      <c r="C64" s="81" t="s">
        <v>71</v>
      </c>
      <c r="D64" s="83">
        <v>472727</v>
      </c>
      <c r="E64" s="83">
        <v>956471275</v>
      </c>
      <c r="F64" s="82">
        <v>54.6</v>
      </c>
      <c r="G64" s="84">
        <v>2023.3050000000001</v>
      </c>
      <c r="H64" s="7">
        <f t="shared" si="10"/>
        <v>10.200000000000003</v>
      </c>
      <c r="I64" s="7" t="s">
        <v>566</v>
      </c>
      <c r="J64" s="7">
        <v>30</v>
      </c>
      <c r="K64" s="7">
        <v>5</v>
      </c>
      <c r="L64" s="7">
        <f t="shared" si="11"/>
        <v>9.3999999999999986</v>
      </c>
      <c r="M64" s="7">
        <f t="shared" si="12"/>
        <v>10.200000000000003</v>
      </c>
      <c r="N64" s="45">
        <f t="shared" si="13"/>
        <v>2869413.8250000002</v>
      </c>
      <c r="O64" s="45">
        <f t="shared" si="14"/>
        <v>478235.63750000001</v>
      </c>
      <c r="P64" s="45">
        <f t="shared" si="15"/>
        <v>899082.99849999975</v>
      </c>
      <c r="Q64" s="45">
        <f t="shared" si="16"/>
        <v>975600.70050000015</v>
      </c>
      <c r="R64" s="45">
        <f t="shared" si="17"/>
        <v>5222333.1615000004</v>
      </c>
      <c r="S64" s="45">
        <f t="shared" si="18"/>
        <v>5222333.1615000004</v>
      </c>
      <c r="T64" s="45">
        <f t="shared" si="19"/>
        <v>482.18172766834465</v>
      </c>
      <c r="U64" s="45" t="e">
        <f>R64/#REF!</f>
        <v>#REF!</v>
      </c>
    </row>
    <row r="65" spans="1:21" ht="13" x14ac:dyDescent="0.15">
      <c r="A65" s="81" t="s">
        <v>72</v>
      </c>
      <c r="B65" s="82">
        <v>44.3</v>
      </c>
      <c r="C65" s="81" t="s">
        <v>72</v>
      </c>
      <c r="D65" s="83">
        <v>403200</v>
      </c>
      <c r="E65" s="83">
        <v>1983500231</v>
      </c>
      <c r="F65" s="82">
        <v>66</v>
      </c>
      <c r="G65" s="84">
        <v>4919.393</v>
      </c>
      <c r="H65" s="7">
        <f t="shared" si="10"/>
        <v>21.700000000000003</v>
      </c>
      <c r="I65" s="7" t="s">
        <v>566</v>
      </c>
      <c r="J65" s="7">
        <v>30</v>
      </c>
      <c r="K65" s="7">
        <v>5</v>
      </c>
      <c r="L65" s="7">
        <f t="shared" si="11"/>
        <v>9.2999999999999972</v>
      </c>
      <c r="M65" s="7">
        <f t="shared" si="12"/>
        <v>21.700000000000003</v>
      </c>
      <c r="N65" s="45">
        <f t="shared" si="13"/>
        <v>5950500.693</v>
      </c>
      <c r="O65" s="45">
        <f t="shared" si="14"/>
        <v>991750.11549999996</v>
      </c>
      <c r="P65" s="45">
        <f t="shared" si="15"/>
        <v>1844655.2148299995</v>
      </c>
      <c r="Q65" s="45">
        <f t="shared" si="16"/>
        <v>4304195.5012700008</v>
      </c>
      <c r="R65" s="45">
        <f t="shared" si="17"/>
        <v>13091101.524599999</v>
      </c>
      <c r="S65" s="45">
        <f t="shared" si="18"/>
        <v>13091101.524599999</v>
      </c>
      <c r="T65" s="45">
        <f t="shared" si="19"/>
        <v>874.94442937777092</v>
      </c>
      <c r="U65" s="45">
        <f>R65/G65</f>
        <v>2661.1213059416068</v>
      </c>
    </row>
    <row r="66" spans="1:21" ht="13" x14ac:dyDescent="0.15">
      <c r="A66" s="81" t="s">
        <v>73</v>
      </c>
      <c r="B66" s="82">
        <v>41.8</v>
      </c>
      <c r="C66" s="81" t="s">
        <v>73</v>
      </c>
      <c r="D66" s="83">
        <v>622652</v>
      </c>
      <c r="E66" s="83">
        <v>1870425767</v>
      </c>
      <c r="F66" s="82">
        <v>105.7</v>
      </c>
      <c r="G66" s="84">
        <v>3003.9679999999998</v>
      </c>
      <c r="H66" s="7">
        <f t="shared" si="10"/>
        <v>63.900000000000006</v>
      </c>
      <c r="I66" s="7" t="s">
        <v>566</v>
      </c>
      <c r="J66" s="7">
        <v>30</v>
      </c>
      <c r="K66" s="7">
        <v>5</v>
      </c>
      <c r="L66" s="7">
        <f t="shared" si="11"/>
        <v>6.7999999999999972</v>
      </c>
      <c r="M66" s="7">
        <f t="shared" si="12"/>
        <v>63.900000000000006</v>
      </c>
      <c r="N66" s="45">
        <f t="shared" si="13"/>
        <v>5611277.301</v>
      </c>
      <c r="O66" s="45">
        <f t="shared" si="14"/>
        <v>935212.8835</v>
      </c>
      <c r="P66" s="45">
        <f t="shared" si="15"/>
        <v>1271889.5215599996</v>
      </c>
      <c r="Q66" s="45">
        <f t="shared" si="16"/>
        <v>11952020.65113</v>
      </c>
      <c r="R66" s="45">
        <f t="shared" si="17"/>
        <v>19770400.357189998</v>
      </c>
      <c r="S66" s="45">
        <f t="shared" si="18"/>
        <v>19770400.357189998</v>
      </c>
      <c r="T66" s="45">
        <f t="shared" si="19"/>
        <v>3978.7443312079226</v>
      </c>
      <c r="U66" s="45"/>
    </row>
    <row r="67" spans="1:21" ht="13" x14ac:dyDescent="0.15">
      <c r="A67" s="81" t="s">
        <v>74</v>
      </c>
      <c r="B67" s="82">
        <v>43</v>
      </c>
      <c r="C67" s="81" t="s">
        <v>74</v>
      </c>
      <c r="D67" s="83">
        <v>379740</v>
      </c>
      <c r="E67" s="83">
        <v>315752343</v>
      </c>
      <c r="F67" s="82">
        <v>120</v>
      </c>
      <c r="G67" s="82">
        <v>831.49699999999996</v>
      </c>
      <c r="H67" s="7">
        <f t="shared" si="10"/>
        <v>77</v>
      </c>
      <c r="I67" s="7" t="s">
        <v>566</v>
      </c>
      <c r="J67" s="7">
        <v>30</v>
      </c>
      <c r="K67" s="7">
        <v>5</v>
      </c>
      <c r="L67" s="7">
        <f t="shared" si="11"/>
        <v>8</v>
      </c>
      <c r="M67" s="7">
        <f t="shared" si="12"/>
        <v>77</v>
      </c>
      <c r="N67" s="45">
        <f t="shared" si="13"/>
        <v>947257.02899999998</v>
      </c>
      <c r="O67" s="45">
        <f t="shared" si="14"/>
        <v>157876.1715</v>
      </c>
      <c r="P67" s="45">
        <f t="shared" si="15"/>
        <v>252601.8744</v>
      </c>
      <c r="Q67" s="45">
        <f t="shared" si="16"/>
        <v>2431293.0411</v>
      </c>
      <c r="R67" s="45">
        <f t="shared" si="17"/>
        <v>3789028.1160000004</v>
      </c>
      <c r="S67" s="45">
        <f t="shared" si="18"/>
        <v>3789028.1159999999</v>
      </c>
      <c r="T67" s="45">
        <f t="shared" si="19"/>
        <v>2923.9949646240457</v>
      </c>
      <c r="U67" s="45">
        <f>R67/G67</f>
        <v>4556.875269543968</v>
      </c>
    </row>
    <row r="68" spans="1:21" ht="13" x14ac:dyDescent="0.15">
      <c r="A68" s="81" t="s">
        <v>75</v>
      </c>
      <c r="B68" s="82">
        <v>44.3</v>
      </c>
      <c r="C68" s="81" t="s">
        <v>75</v>
      </c>
      <c r="D68" s="83">
        <v>874464</v>
      </c>
      <c r="E68" s="83">
        <v>4929843110</v>
      </c>
      <c r="F68" s="82">
        <v>78.7</v>
      </c>
      <c r="G68" s="84">
        <v>5637.558</v>
      </c>
      <c r="H68" s="7">
        <f t="shared" si="10"/>
        <v>34.400000000000006</v>
      </c>
      <c r="I68" s="7" t="s">
        <v>566</v>
      </c>
      <c r="J68" s="7">
        <v>30</v>
      </c>
      <c r="K68" s="7">
        <v>5</v>
      </c>
      <c r="L68" s="7">
        <f t="shared" si="11"/>
        <v>9.2999999999999972</v>
      </c>
      <c r="M68" s="7">
        <f t="shared" si="12"/>
        <v>34.400000000000006</v>
      </c>
      <c r="N68" s="45">
        <f t="shared" si="13"/>
        <v>14789529.33</v>
      </c>
      <c r="O68" s="45">
        <f t="shared" si="14"/>
        <v>2464921.5550000002</v>
      </c>
      <c r="P68" s="45">
        <f t="shared" si="15"/>
        <v>4584754.0922999987</v>
      </c>
      <c r="Q68" s="45">
        <f t="shared" si="16"/>
        <v>16958660.298400003</v>
      </c>
      <c r="R68" s="45">
        <f t="shared" si="17"/>
        <v>38797865.275700003</v>
      </c>
      <c r="S68" s="45">
        <f t="shared" si="18"/>
        <v>38797865.275700003</v>
      </c>
      <c r="T68" s="45">
        <f t="shared" si="19"/>
        <v>3008.1571308712041</v>
      </c>
      <c r="U68" s="45"/>
    </row>
    <row r="69" spans="1:21" ht="13" x14ac:dyDescent="0.15">
      <c r="A69" s="81" t="s">
        <v>76</v>
      </c>
      <c r="B69" s="82">
        <v>44.3</v>
      </c>
      <c r="C69" s="81" t="s">
        <v>76</v>
      </c>
      <c r="D69" s="83">
        <v>535563</v>
      </c>
      <c r="E69" s="83">
        <v>291443788</v>
      </c>
      <c r="F69" s="82">
        <v>61.5</v>
      </c>
      <c r="G69" s="82">
        <v>544.18200000000002</v>
      </c>
      <c r="H69" s="7">
        <f t="shared" si="10"/>
        <v>17.200000000000003</v>
      </c>
      <c r="I69" s="7" t="s">
        <v>566</v>
      </c>
      <c r="J69" s="7">
        <v>30</v>
      </c>
      <c r="K69" s="7">
        <v>5</v>
      </c>
      <c r="L69" s="7">
        <f t="shared" si="11"/>
        <v>9.2999999999999972</v>
      </c>
      <c r="M69" s="7">
        <f t="shared" si="12"/>
        <v>17.200000000000003</v>
      </c>
      <c r="N69" s="45">
        <f t="shared" si="13"/>
        <v>874331.36399999994</v>
      </c>
      <c r="O69" s="45">
        <f t="shared" si="14"/>
        <v>145721.894</v>
      </c>
      <c r="P69" s="45">
        <f t="shared" si="15"/>
        <v>271042.72283999989</v>
      </c>
      <c r="Q69" s="45">
        <f t="shared" si="16"/>
        <v>501283.31536000007</v>
      </c>
      <c r="R69" s="45">
        <f t="shared" si="17"/>
        <v>1792379.2962</v>
      </c>
      <c r="S69" s="45">
        <f t="shared" si="18"/>
        <v>1792379.2962</v>
      </c>
      <c r="T69" s="45">
        <f t="shared" si="19"/>
        <v>921.16849759823015</v>
      </c>
      <c r="U69" s="45" t="e">
        <f>R69/#REF!</f>
        <v>#REF!</v>
      </c>
    </row>
    <row r="70" spans="1:21" ht="13" x14ac:dyDescent="0.15">
      <c r="A70" s="81" t="s">
        <v>77</v>
      </c>
      <c r="B70" s="82">
        <v>44.4</v>
      </c>
      <c r="C70" s="81" t="s">
        <v>77</v>
      </c>
      <c r="D70" s="83">
        <v>492972</v>
      </c>
      <c r="E70" s="83">
        <v>140719485</v>
      </c>
      <c r="F70" s="82">
        <v>87.3</v>
      </c>
      <c r="G70" s="82">
        <v>285.45100000000002</v>
      </c>
      <c r="H70" s="7">
        <f t="shared" si="10"/>
        <v>42.9</v>
      </c>
      <c r="I70" s="7" t="s">
        <v>566</v>
      </c>
      <c r="J70" s="7">
        <v>30</v>
      </c>
      <c r="K70" s="7">
        <v>5</v>
      </c>
      <c r="L70" s="7">
        <f t="shared" si="11"/>
        <v>9.3999999999999986</v>
      </c>
      <c r="M70" s="7">
        <f t="shared" si="12"/>
        <v>42.9</v>
      </c>
      <c r="N70" s="45">
        <f t="shared" si="13"/>
        <v>422158.45500000002</v>
      </c>
      <c r="O70" s="45">
        <f t="shared" si="14"/>
        <v>70359.742499999993</v>
      </c>
      <c r="P70" s="45">
        <f t="shared" si="15"/>
        <v>132276.31589999999</v>
      </c>
      <c r="Q70" s="45">
        <f t="shared" si="16"/>
        <v>603686.59065000003</v>
      </c>
      <c r="R70" s="45">
        <f t="shared" si="17"/>
        <v>1228481.1040500002</v>
      </c>
      <c r="S70" s="45">
        <f t="shared" si="18"/>
        <v>1228481.10405</v>
      </c>
      <c r="T70" s="45">
        <f t="shared" si="19"/>
        <v>2114.8519033038947</v>
      </c>
      <c r="U70" s="45" t="e">
        <f>R70/#REF!</f>
        <v>#REF!</v>
      </c>
    </row>
    <row r="71" spans="1:21" ht="13" x14ac:dyDescent="0.15">
      <c r="A71" s="81" t="s">
        <v>78</v>
      </c>
      <c r="B71" s="82">
        <v>44.1</v>
      </c>
      <c r="C71" s="81" t="s">
        <v>78</v>
      </c>
      <c r="D71" s="83">
        <v>656293</v>
      </c>
      <c r="E71" s="83">
        <v>859741141</v>
      </c>
      <c r="F71" s="82">
        <v>83</v>
      </c>
      <c r="G71" s="84">
        <v>1309.9960000000001</v>
      </c>
      <c r="H71" s="7">
        <f t="shared" ref="H71:H102" si="20">F71-B71</f>
        <v>38.9</v>
      </c>
      <c r="I71" s="7" t="s">
        <v>566</v>
      </c>
      <c r="J71" s="7">
        <v>30</v>
      </c>
      <c r="K71" s="7">
        <v>5</v>
      </c>
      <c r="L71" s="7">
        <f t="shared" ref="L71:L102" si="21">B71-J71-K71</f>
        <v>9.1000000000000014</v>
      </c>
      <c r="M71" s="7">
        <f t="shared" ref="M71:M102" si="22">F71-B71</f>
        <v>38.9</v>
      </c>
      <c r="N71" s="45">
        <f t="shared" ref="N71:N102" si="23">E71*J71/10000</f>
        <v>2579223.423</v>
      </c>
      <c r="O71" s="45">
        <f t="shared" ref="O71:O102" si="24">E71*K71/10000</f>
        <v>429870.57049999997</v>
      </c>
      <c r="P71" s="45">
        <f t="shared" ref="P71:P102" si="25">E71*L71/10000</f>
        <v>782364.43831000011</v>
      </c>
      <c r="Q71" s="45">
        <f t="shared" ref="Q71:Q102" si="26">E71*M71/10000</f>
        <v>3344393.0384899997</v>
      </c>
      <c r="R71" s="45">
        <f t="shared" ref="R71:R102" si="27">SUM(N71:Q71)</f>
        <v>7135851.4703000002</v>
      </c>
      <c r="S71" s="45">
        <f t="shared" ref="S71:S102" si="28">E71*F71/10000</f>
        <v>7135851.4703000002</v>
      </c>
      <c r="T71" s="45">
        <f t="shared" ref="T71:T102" si="29">Q71/G71</f>
        <v>2552.9795804643672</v>
      </c>
      <c r="U71" s="45"/>
    </row>
    <row r="72" spans="1:21" ht="13" x14ac:dyDescent="0.15">
      <c r="A72" s="81" t="s">
        <v>79</v>
      </c>
      <c r="B72" s="82">
        <v>44.2</v>
      </c>
      <c r="C72" s="81" t="s">
        <v>79</v>
      </c>
      <c r="D72" s="83">
        <v>571823</v>
      </c>
      <c r="E72" s="83">
        <v>1283246692</v>
      </c>
      <c r="F72" s="82">
        <v>72.3</v>
      </c>
      <c r="G72" s="84">
        <v>2244.134</v>
      </c>
      <c r="H72" s="7">
        <f t="shared" si="20"/>
        <v>28.099999999999994</v>
      </c>
      <c r="I72" s="7" t="s">
        <v>566</v>
      </c>
      <c r="J72" s="7">
        <v>30</v>
      </c>
      <c r="K72" s="7">
        <v>5</v>
      </c>
      <c r="L72" s="7">
        <f t="shared" si="21"/>
        <v>9.2000000000000028</v>
      </c>
      <c r="M72" s="7">
        <f t="shared" si="22"/>
        <v>28.099999999999994</v>
      </c>
      <c r="N72" s="45">
        <f t="shared" si="23"/>
        <v>3849740.0759999999</v>
      </c>
      <c r="O72" s="45">
        <f t="shared" si="24"/>
        <v>641623.34600000002</v>
      </c>
      <c r="P72" s="45">
        <f t="shared" si="25"/>
        <v>1180586.9566400005</v>
      </c>
      <c r="Q72" s="45">
        <f t="shared" si="26"/>
        <v>3605923.2045199987</v>
      </c>
      <c r="R72" s="45">
        <f t="shared" si="27"/>
        <v>9277873.5831599999</v>
      </c>
      <c r="S72" s="45">
        <f t="shared" si="28"/>
        <v>9277873.5831599999</v>
      </c>
      <c r="T72" s="45">
        <f t="shared" si="29"/>
        <v>1606.8216980447685</v>
      </c>
      <c r="U72" s="45" t="e">
        <f>R72/#REF!</f>
        <v>#REF!</v>
      </c>
    </row>
    <row r="73" spans="1:21" ht="13" x14ac:dyDescent="0.15">
      <c r="A73" s="81" t="s">
        <v>80</v>
      </c>
      <c r="B73" s="82">
        <v>43.9</v>
      </c>
      <c r="C73" s="81" t="s">
        <v>80</v>
      </c>
      <c r="D73" s="83">
        <v>455155</v>
      </c>
      <c r="E73" s="83">
        <v>982206752</v>
      </c>
      <c r="F73" s="82">
        <v>76.5</v>
      </c>
      <c r="G73" s="84">
        <v>2157.962</v>
      </c>
      <c r="H73" s="7">
        <f t="shared" si="20"/>
        <v>32.6</v>
      </c>
      <c r="I73" s="7" t="s">
        <v>566</v>
      </c>
      <c r="J73" s="7">
        <v>30</v>
      </c>
      <c r="K73" s="7">
        <v>5</v>
      </c>
      <c r="L73" s="7">
        <f t="shared" si="21"/>
        <v>8.8999999999999986</v>
      </c>
      <c r="M73" s="7">
        <f t="shared" si="22"/>
        <v>32.6</v>
      </c>
      <c r="N73" s="45">
        <f t="shared" si="23"/>
        <v>2946620.2560000001</v>
      </c>
      <c r="O73" s="45">
        <f t="shared" si="24"/>
        <v>491103.37599999999</v>
      </c>
      <c r="P73" s="45">
        <f t="shared" si="25"/>
        <v>874164.00927999988</v>
      </c>
      <c r="Q73" s="45">
        <f t="shared" si="26"/>
        <v>3201994.0115200002</v>
      </c>
      <c r="R73" s="45">
        <f t="shared" si="27"/>
        <v>7513881.6528000003</v>
      </c>
      <c r="S73" s="45">
        <f t="shared" si="28"/>
        <v>7513881.6528000003</v>
      </c>
      <c r="T73" s="45">
        <f t="shared" si="29"/>
        <v>1483.8046321112236</v>
      </c>
      <c r="U73" s="45" t="e">
        <f>R73/#REF!</f>
        <v>#REF!</v>
      </c>
    </row>
    <row r="74" spans="1:21" ht="13" x14ac:dyDescent="0.15">
      <c r="A74" s="81" t="s">
        <v>81</v>
      </c>
      <c r="B74" s="82">
        <v>44.8</v>
      </c>
      <c r="C74" s="81" t="s">
        <v>81</v>
      </c>
      <c r="D74" s="83">
        <v>567671</v>
      </c>
      <c r="E74" s="83">
        <v>1731018466</v>
      </c>
      <c r="F74" s="82">
        <v>64.099999999999994</v>
      </c>
      <c r="G74" s="84">
        <v>3049.3359999999998</v>
      </c>
      <c r="H74" s="7">
        <f t="shared" si="20"/>
        <v>19.299999999999997</v>
      </c>
      <c r="I74" s="7" t="s">
        <v>566</v>
      </c>
      <c r="J74" s="7">
        <v>30</v>
      </c>
      <c r="K74" s="7">
        <v>5</v>
      </c>
      <c r="L74" s="7">
        <f t="shared" si="21"/>
        <v>9.7999999999999972</v>
      </c>
      <c r="M74" s="7">
        <f t="shared" si="22"/>
        <v>19.299999999999997</v>
      </c>
      <c r="N74" s="45">
        <f t="shared" si="23"/>
        <v>5193055.398</v>
      </c>
      <c r="O74" s="45">
        <f t="shared" si="24"/>
        <v>865509.23300000001</v>
      </c>
      <c r="P74" s="45">
        <f t="shared" si="25"/>
        <v>1696398.0966799995</v>
      </c>
      <c r="Q74" s="45">
        <f t="shared" si="26"/>
        <v>3340865.6393799996</v>
      </c>
      <c r="R74" s="45">
        <f t="shared" si="27"/>
        <v>11095828.367059998</v>
      </c>
      <c r="S74" s="45">
        <f t="shared" si="28"/>
        <v>11095828.367059998</v>
      </c>
      <c r="T74" s="45">
        <f t="shared" si="29"/>
        <v>1095.6043018480088</v>
      </c>
      <c r="U74" s="45" t="e">
        <f>R74/#REF!</f>
        <v>#REF!</v>
      </c>
    </row>
    <row r="75" spans="1:21" ht="13" x14ac:dyDescent="0.15">
      <c r="A75" s="81" t="s">
        <v>82</v>
      </c>
      <c r="B75" s="82">
        <v>44</v>
      </c>
      <c r="C75" s="81" t="s">
        <v>82</v>
      </c>
      <c r="D75" s="83">
        <v>645627</v>
      </c>
      <c r="E75" s="83">
        <v>2436051959</v>
      </c>
      <c r="F75" s="82">
        <v>53.8</v>
      </c>
      <c r="G75" s="84">
        <v>3773.1579999999999</v>
      </c>
      <c r="H75" s="7">
        <f t="shared" si="20"/>
        <v>9.7999999999999972</v>
      </c>
      <c r="I75" s="7" t="s">
        <v>566</v>
      </c>
      <c r="J75" s="7">
        <v>30</v>
      </c>
      <c r="K75" s="7">
        <v>5</v>
      </c>
      <c r="L75" s="7">
        <f t="shared" si="21"/>
        <v>9</v>
      </c>
      <c r="M75" s="7">
        <f t="shared" si="22"/>
        <v>9.7999999999999972</v>
      </c>
      <c r="N75" s="45">
        <f t="shared" si="23"/>
        <v>7308155.8770000003</v>
      </c>
      <c r="O75" s="45">
        <f t="shared" si="24"/>
        <v>1218025.9794999999</v>
      </c>
      <c r="P75" s="45">
        <f t="shared" si="25"/>
        <v>2192446.7631000001</v>
      </c>
      <c r="Q75" s="45">
        <f t="shared" si="26"/>
        <v>2387330.9198199995</v>
      </c>
      <c r="R75" s="45">
        <f t="shared" si="27"/>
        <v>13105959.539419999</v>
      </c>
      <c r="S75" s="45">
        <f t="shared" si="28"/>
        <v>13105959.539419999</v>
      </c>
      <c r="T75" s="45">
        <f t="shared" si="29"/>
        <v>632.71427271797245</v>
      </c>
      <c r="U75" s="45"/>
    </row>
    <row r="76" spans="1:21" ht="13" x14ac:dyDescent="0.15">
      <c r="A76" s="81" t="s">
        <v>83</v>
      </c>
      <c r="B76" s="82">
        <v>44.3</v>
      </c>
      <c r="C76" s="81" t="s">
        <v>83</v>
      </c>
      <c r="D76" s="83">
        <v>510658</v>
      </c>
      <c r="E76" s="83">
        <v>1912660620</v>
      </c>
      <c r="F76" s="82">
        <v>66.099999999999994</v>
      </c>
      <c r="G76" s="84">
        <v>3745.48</v>
      </c>
      <c r="H76" s="7">
        <f t="shared" si="20"/>
        <v>21.799999999999997</v>
      </c>
      <c r="I76" s="7" t="s">
        <v>566</v>
      </c>
      <c r="J76" s="7">
        <v>30</v>
      </c>
      <c r="K76" s="7">
        <v>5</v>
      </c>
      <c r="L76" s="7">
        <f t="shared" si="21"/>
        <v>9.2999999999999972</v>
      </c>
      <c r="M76" s="7">
        <f t="shared" si="22"/>
        <v>21.799999999999997</v>
      </c>
      <c r="N76" s="45">
        <f t="shared" si="23"/>
        <v>5737981.8600000003</v>
      </c>
      <c r="O76" s="45">
        <f t="shared" si="24"/>
        <v>956330.31</v>
      </c>
      <c r="P76" s="45">
        <f t="shared" si="25"/>
        <v>1778774.3765999996</v>
      </c>
      <c r="Q76" s="45">
        <f t="shared" si="26"/>
        <v>4169600.1515999991</v>
      </c>
      <c r="R76" s="45">
        <f t="shared" si="27"/>
        <v>12642686.698199999</v>
      </c>
      <c r="S76" s="45">
        <f t="shared" si="28"/>
        <v>12642686.698199999</v>
      </c>
      <c r="T76" s="45">
        <f t="shared" si="29"/>
        <v>1113.2351932462593</v>
      </c>
      <c r="U76" s="45" t="e">
        <f>R76/#REF!</f>
        <v>#REF!</v>
      </c>
    </row>
    <row r="77" spans="1:21" ht="13" x14ac:dyDescent="0.15">
      <c r="A77" s="81" t="s">
        <v>84</v>
      </c>
      <c r="B77" s="82">
        <v>45.2</v>
      </c>
      <c r="C77" s="81" t="s">
        <v>84</v>
      </c>
      <c r="D77" s="83">
        <v>412544</v>
      </c>
      <c r="E77" s="83">
        <v>614862234</v>
      </c>
      <c r="F77" s="82">
        <v>69.400000000000006</v>
      </c>
      <c r="G77" s="84">
        <v>1490.4159999999999</v>
      </c>
      <c r="H77" s="7">
        <f t="shared" si="20"/>
        <v>24.200000000000003</v>
      </c>
      <c r="I77" s="7" t="s">
        <v>566</v>
      </c>
      <c r="J77" s="7">
        <v>30</v>
      </c>
      <c r="K77" s="7">
        <v>5</v>
      </c>
      <c r="L77" s="7">
        <f t="shared" si="21"/>
        <v>10.200000000000003</v>
      </c>
      <c r="M77" s="7">
        <f t="shared" si="22"/>
        <v>24.200000000000003</v>
      </c>
      <c r="N77" s="45">
        <f t="shared" si="23"/>
        <v>1844586.702</v>
      </c>
      <c r="O77" s="45">
        <f t="shared" si="24"/>
        <v>307431.11700000003</v>
      </c>
      <c r="P77" s="45">
        <f t="shared" si="25"/>
        <v>627159.47868000017</v>
      </c>
      <c r="Q77" s="45">
        <f t="shared" si="26"/>
        <v>1487966.6062800002</v>
      </c>
      <c r="R77" s="45">
        <f t="shared" si="27"/>
        <v>4267143.9039600007</v>
      </c>
      <c r="S77" s="45">
        <f t="shared" si="28"/>
        <v>4267143.9039600007</v>
      </c>
      <c r="T77" s="45">
        <f t="shared" si="29"/>
        <v>998.35657043402659</v>
      </c>
      <c r="U77" s="45">
        <f>R77/G77</f>
        <v>2863.0556193438615</v>
      </c>
    </row>
    <row r="78" spans="1:21" ht="13" x14ac:dyDescent="0.15">
      <c r="A78" s="81" t="s">
        <v>85</v>
      </c>
      <c r="B78" s="82">
        <v>44.6</v>
      </c>
      <c r="C78" s="81" t="s">
        <v>85</v>
      </c>
      <c r="D78" s="83">
        <v>480192</v>
      </c>
      <c r="E78" s="83">
        <v>1117406006</v>
      </c>
      <c r="F78" s="82">
        <v>81.7</v>
      </c>
      <c r="G78" s="84">
        <v>2327</v>
      </c>
      <c r="H78" s="7">
        <f t="shared" si="20"/>
        <v>37.1</v>
      </c>
      <c r="I78" s="7" t="s">
        <v>566</v>
      </c>
      <c r="J78" s="7">
        <v>30</v>
      </c>
      <c r="K78" s="7">
        <v>5</v>
      </c>
      <c r="L78" s="7">
        <f t="shared" si="21"/>
        <v>9.6000000000000014</v>
      </c>
      <c r="M78" s="7">
        <f t="shared" si="22"/>
        <v>37.1</v>
      </c>
      <c r="N78" s="45">
        <f t="shared" si="23"/>
        <v>3352218.0180000002</v>
      </c>
      <c r="O78" s="45">
        <f t="shared" si="24"/>
        <v>558703.00300000003</v>
      </c>
      <c r="P78" s="45">
        <f t="shared" si="25"/>
        <v>1072709.7657600003</v>
      </c>
      <c r="Q78" s="45">
        <f t="shared" si="26"/>
        <v>4145576.2822599998</v>
      </c>
      <c r="R78" s="45">
        <f t="shared" si="27"/>
        <v>9129207.0690199994</v>
      </c>
      <c r="S78" s="45">
        <f t="shared" si="28"/>
        <v>9129207.0690199994</v>
      </c>
      <c r="T78" s="45">
        <f t="shared" si="29"/>
        <v>1781.5110796132358</v>
      </c>
      <c r="U78" s="45" t="e">
        <f>R78/#REF!</f>
        <v>#REF!</v>
      </c>
    </row>
    <row r="79" spans="1:21" ht="13" x14ac:dyDescent="0.15">
      <c r="A79" s="81" t="s">
        <v>86</v>
      </c>
      <c r="B79" s="82">
        <v>43.8</v>
      </c>
      <c r="C79" s="81" t="s">
        <v>86</v>
      </c>
      <c r="D79" s="83">
        <v>689891</v>
      </c>
      <c r="E79" s="83">
        <v>1001116457</v>
      </c>
      <c r="F79" s="82">
        <v>98.8</v>
      </c>
      <c r="G79" s="84">
        <v>1451.123</v>
      </c>
      <c r="H79" s="7">
        <f t="shared" si="20"/>
        <v>55</v>
      </c>
      <c r="I79" s="7" t="s">
        <v>566</v>
      </c>
      <c r="J79" s="7">
        <v>30</v>
      </c>
      <c r="K79" s="7">
        <v>5</v>
      </c>
      <c r="L79" s="7">
        <f t="shared" si="21"/>
        <v>8.7999999999999972</v>
      </c>
      <c r="M79" s="7">
        <f t="shared" si="22"/>
        <v>55</v>
      </c>
      <c r="N79" s="45">
        <f t="shared" si="23"/>
        <v>3003349.3709999998</v>
      </c>
      <c r="O79" s="45">
        <f t="shared" si="24"/>
        <v>500558.22850000003</v>
      </c>
      <c r="P79" s="45">
        <f t="shared" si="25"/>
        <v>880982.48215999966</v>
      </c>
      <c r="Q79" s="45">
        <f t="shared" si="26"/>
        <v>5506140.5135000004</v>
      </c>
      <c r="R79" s="45">
        <f t="shared" si="27"/>
        <v>9891030.59516</v>
      </c>
      <c r="S79" s="45">
        <f t="shared" si="28"/>
        <v>9891030.5951599982</v>
      </c>
      <c r="T79" s="45">
        <f t="shared" si="29"/>
        <v>3794.3995881121036</v>
      </c>
      <c r="U79" s="45"/>
    </row>
    <row r="80" spans="1:21" ht="13" x14ac:dyDescent="0.15">
      <c r="A80" s="81" t="s">
        <v>87</v>
      </c>
      <c r="B80" s="82">
        <v>44.6</v>
      </c>
      <c r="C80" s="81" t="s">
        <v>87</v>
      </c>
      <c r="D80" s="83">
        <v>686500</v>
      </c>
      <c r="E80" s="83">
        <v>8959479898</v>
      </c>
      <c r="F80" s="82">
        <v>71.3</v>
      </c>
      <c r="G80" s="84">
        <v>13050.958000000001</v>
      </c>
      <c r="H80" s="7">
        <f t="shared" si="20"/>
        <v>26.699999999999996</v>
      </c>
      <c r="I80" s="7" t="s">
        <v>566</v>
      </c>
      <c r="J80" s="7">
        <v>30</v>
      </c>
      <c r="K80" s="7">
        <v>5</v>
      </c>
      <c r="L80" s="7">
        <f t="shared" si="21"/>
        <v>9.6000000000000014</v>
      </c>
      <c r="M80" s="7">
        <f t="shared" si="22"/>
        <v>26.699999999999996</v>
      </c>
      <c r="N80" s="45">
        <f t="shared" si="23"/>
        <v>26878439.693999998</v>
      </c>
      <c r="O80" s="45">
        <f t="shared" si="24"/>
        <v>4479739.949</v>
      </c>
      <c r="P80" s="45">
        <f t="shared" si="25"/>
        <v>8601100.7020800021</v>
      </c>
      <c r="Q80" s="45">
        <f t="shared" si="26"/>
        <v>23921811.327659998</v>
      </c>
      <c r="R80" s="45">
        <f t="shared" si="27"/>
        <v>63881091.672739998</v>
      </c>
      <c r="S80" s="45">
        <f t="shared" si="28"/>
        <v>63881091.672740005</v>
      </c>
      <c r="T80" s="45">
        <f t="shared" si="29"/>
        <v>1832.9544335105513</v>
      </c>
      <c r="U80" s="45"/>
    </row>
    <row r="81" spans="1:21" ht="13" x14ac:dyDescent="0.15">
      <c r="A81" s="81" t="s">
        <v>88</v>
      </c>
      <c r="B81" s="82">
        <v>45</v>
      </c>
      <c r="C81" s="81" t="s">
        <v>88</v>
      </c>
      <c r="D81" s="83">
        <v>285277</v>
      </c>
      <c r="E81" s="83">
        <v>925712414</v>
      </c>
      <c r="F81" s="82">
        <v>71</v>
      </c>
      <c r="G81" s="84">
        <v>3244.9569999999999</v>
      </c>
      <c r="H81" s="7">
        <f t="shared" si="20"/>
        <v>26</v>
      </c>
      <c r="I81" s="7" t="s">
        <v>566</v>
      </c>
      <c r="J81" s="7">
        <v>30</v>
      </c>
      <c r="K81" s="7">
        <v>5</v>
      </c>
      <c r="L81" s="7">
        <f t="shared" si="21"/>
        <v>10</v>
      </c>
      <c r="M81" s="7">
        <f t="shared" si="22"/>
        <v>26</v>
      </c>
      <c r="N81" s="45">
        <f t="shared" si="23"/>
        <v>2777137.2420000001</v>
      </c>
      <c r="O81" s="45">
        <f t="shared" si="24"/>
        <v>462856.20699999999</v>
      </c>
      <c r="P81" s="45">
        <f t="shared" si="25"/>
        <v>925712.41399999999</v>
      </c>
      <c r="Q81" s="45">
        <f t="shared" si="26"/>
        <v>2406852.2763999999</v>
      </c>
      <c r="R81" s="45">
        <f t="shared" si="27"/>
        <v>6572558.1393999998</v>
      </c>
      <c r="S81" s="45">
        <f t="shared" si="28"/>
        <v>6572558.1393999998</v>
      </c>
      <c r="T81" s="45">
        <f t="shared" si="29"/>
        <v>741.72085374320829</v>
      </c>
      <c r="U81" s="45">
        <f>R81/G81</f>
        <v>2025.4684852218381</v>
      </c>
    </row>
    <row r="82" spans="1:21" ht="13" x14ac:dyDescent="0.15">
      <c r="A82" s="81" t="s">
        <v>89</v>
      </c>
      <c r="B82" s="82">
        <v>43.8</v>
      </c>
      <c r="C82" s="81" t="s">
        <v>89</v>
      </c>
      <c r="D82" s="83">
        <v>195082</v>
      </c>
      <c r="E82" s="83">
        <v>141183062</v>
      </c>
      <c r="F82" s="82">
        <v>66.3</v>
      </c>
      <c r="G82" s="82">
        <v>723.71</v>
      </c>
      <c r="H82" s="7">
        <f t="shared" si="20"/>
        <v>22.5</v>
      </c>
      <c r="I82" s="7" t="s">
        <v>566</v>
      </c>
      <c r="J82" s="7">
        <v>30</v>
      </c>
      <c r="K82" s="7">
        <v>5</v>
      </c>
      <c r="L82" s="7">
        <f t="shared" si="21"/>
        <v>8.7999999999999972</v>
      </c>
      <c r="M82" s="7">
        <f t="shared" si="22"/>
        <v>22.5</v>
      </c>
      <c r="N82" s="45">
        <f t="shared" si="23"/>
        <v>423549.18599999999</v>
      </c>
      <c r="O82" s="45">
        <f t="shared" si="24"/>
        <v>70591.531000000003</v>
      </c>
      <c r="P82" s="45">
        <f t="shared" si="25"/>
        <v>124241.09455999997</v>
      </c>
      <c r="Q82" s="45">
        <f t="shared" si="26"/>
        <v>317661.88949999999</v>
      </c>
      <c r="R82" s="45">
        <f t="shared" si="27"/>
        <v>936043.70105999988</v>
      </c>
      <c r="S82" s="45">
        <f t="shared" si="28"/>
        <v>936043.70105999999</v>
      </c>
      <c r="T82" s="45">
        <f t="shared" si="29"/>
        <v>438.93533252269555</v>
      </c>
      <c r="U82" s="45">
        <f>R82/G82</f>
        <v>1293.3961131668759</v>
      </c>
    </row>
    <row r="83" spans="1:21" ht="13" x14ac:dyDescent="0.15">
      <c r="A83" s="81" t="s">
        <v>90</v>
      </c>
      <c r="B83" s="82">
        <v>44.5</v>
      </c>
      <c r="C83" s="81" t="s">
        <v>90</v>
      </c>
      <c r="D83" s="83">
        <v>521962</v>
      </c>
      <c r="E83" s="83">
        <v>1344645050</v>
      </c>
      <c r="F83" s="82">
        <v>65.8</v>
      </c>
      <c r="G83" s="84">
        <v>2576.1379999999999</v>
      </c>
      <c r="H83" s="7">
        <f t="shared" si="20"/>
        <v>21.299999999999997</v>
      </c>
      <c r="I83" s="7" t="s">
        <v>566</v>
      </c>
      <c r="J83" s="7">
        <v>30</v>
      </c>
      <c r="K83" s="7">
        <v>5</v>
      </c>
      <c r="L83" s="7">
        <f t="shared" si="21"/>
        <v>9.5</v>
      </c>
      <c r="M83" s="7">
        <f t="shared" si="22"/>
        <v>21.299999999999997</v>
      </c>
      <c r="N83" s="45">
        <f t="shared" si="23"/>
        <v>4033935.15</v>
      </c>
      <c r="O83" s="45">
        <f t="shared" si="24"/>
        <v>672322.52500000002</v>
      </c>
      <c r="P83" s="45">
        <f t="shared" si="25"/>
        <v>1277412.7975000001</v>
      </c>
      <c r="Q83" s="45">
        <f t="shared" si="26"/>
        <v>2864093.9564999994</v>
      </c>
      <c r="R83" s="45">
        <f t="shared" si="27"/>
        <v>8847764.4289999995</v>
      </c>
      <c r="S83" s="45">
        <f t="shared" si="28"/>
        <v>8847764.4289999995</v>
      </c>
      <c r="T83" s="45">
        <f t="shared" si="29"/>
        <v>1111.7781564885108</v>
      </c>
      <c r="U83" s="45" t="e">
        <f>R83/#REF!</f>
        <v>#REF!</v>
      </c>
    </row>
    <row r="84" spans="1:21" ht="13" x14ac:dyDescent="0.15">
      <c r="A84" s="81" t="s">
        <v>91</v>
      </c>
      <c r="B84" s="82">
        <v>45</v>
      </c>
      <c r="C84" s="81" t="s">
        <v>91</v>
      </c>
      <c r="D84" s="83">
        <v>507711</v>
      </c>
      <c r="E84" s="83">
        <v>1046939107</v>
      </c>
      <c r="F84" s="82">
        <v>70.599999999999994</v>
      </c>
      <c r="G84" s="84">
        <v>2062.078</v>
      </c>
      <c r="H84" s="7">
        <f t="shared" si="20"/>
        <v>25.599999999999994</v>
      </c>
      <c r="I84" s="7" t="s">
        <v>566</v>
      </c>
      <c r="J84" s="7">
        <v>30</v>
      </c>
      <c r="K84" s="7">
        <v>5</v>
      </c>
      <c r="L84" s="7">
        <f t="shared" si="21"/>
        <v>10</v>
      </c>
      <c r="M84" s="7">
        <f t="shared" si="22"/>
        <v>25.599999999999994</v>
      </c>
      <c r="N84" s="45">
        <f t="shared" si="23"/>
        <v>3140817.321</v>
      </c>
      <c r="O84" s="45">
        <f t="shared" si="24"/>
        <v>523469.55349999998</v>
      </c>
      <c r="P84" s="45">
        <f t="shared" si="25"/>
        <v>1046939.107</v>
      </c>
      <c r="Q84" s="45">
        <f t="shared" si="26"/>
        <v>2680164.1139199995</v>
      </c>
      <c r="R84" s="45">
        <f t="shared" si="27"/>
        <v>7391390.0954199992</v>
      </c>
      <c r="S84" s="45">
        <f t="shared" si="28"/>
        <v>7391390.0954200001</v>
      </c>
      <c r="T84" s="45">
        <f t="shared" si="29"/>
        <v>1299.7394443469159</v>
      </c>
      <c r="U84" s="45" t="e">
        <f>R84/#REF!</f>
        <v>#REF!</v>
      </c>
    </row>
    <row r="85" spans="1:21" ht="13" x14ac:dyDescent="0.15">
      <c r="A85" s="81" t="s">
        <v>92</v>
      </c>
      <c r="B85" s="82">
        <v>44</v>
      </c>
      <c r="C85" s="81" t="s">
        <v>92</v>
      </c>
      <c r="D85" s="83">
        <v>268211</v>
      </c>
      <c r="E85" s="83">
        <v>245439067</v>
      </c>
      <c r="F85" s="82">
        <v>87.1</v>
      </c>
      <c r="G85" s="82">
        <v>915.096</v>
      </c>
      <c r="H85" s="7">
        <f t="shared" si="20"/>
        <v>43.099999999999994</v>
      </c>
      <c r="I85" s="7" t="s">
        <v>566</v>
      </c>
      <c r="J85" s="7">
        <v>30</v>
      </c>
      <c r="K85" s="7">
        <v>5</v>
      </c>
      <c r="L85" s="7">
        <f t="shared" si="21"/>
        <v>9</v>
      </c>
      <c r="M85" s="7">
        <f t="shared" si="22"/>
        <v>43.099999999999994</v>
      </c>
      <c r="N85" s="45">
        <f t="shared" si="23"/>
        <v>736317.201</v>
      </c>
      <c r="O85" s="45">
        <f t="shared" si="24"/>
        <v>122719.53350000001</v>
      </c>
      <c r="P85" s="45">
        <f t="shared" si="25"/>
        <v>220895.16029999999</v>
      </c>
      <c r="Q85" s="45">
        <f t="shared" si="26"/>
        <v>1057842.3787699998</v>
      </c>
      <c r="R85" s="45">
        <f t="shared" si="27"/>
        <v>2137774.2735699997</v>
      </c>
      <c r="S85" s="45">
        <f t="shared" si="28"/>
        <v>2137774.2735699997</v>
      </c>
      <c r="T85" s="45">
        <f t="shared" si="29"/>
        <v>1155.9906051059122</v>
      </c>
      <c r="U85" s="45">
        <f>R85/G85</f>
        <v>2336.1202251676323</v>
      </c>
    </row>
    <row r="86" spans="1:21" ht="13" x14ac:dyDescent="0.15">
      <c r="A86" s="81" t="s">
        <v>93</v>
      </c>
      <c r="B86" s="82">
        <v>44.2</v>
      </c>
      <c r="C86" s="81" t="s">
        <v>93</v>
      </c>
      <c r="D86" s="83">
        <v>612366</v>
      </c>
      <c r="E86" s="83">
        <v>3724260377</v>
      </c>
      <c r="F86" s="82">
        <v>76</v>
      </c>
      <c r="G86" s="84">
        <v>6081.7520000000004</v>
      </c>
      <c r="H86" s="7">
        <f t="shared" si="20"/>
        <v>31.799999999999997</v>
      </c>
      <c r="I86" s="7" t="s">
        <v>566</v>
      </c>
      <c r="J86" s="7">
        <v>30</v>
      </c>
      <c r="K86" s="7">
        <v>5</v>
      </c>
      <c r="L86" s="7">
        <f t="shared" si="21"/>
        <v>9.2000000000000028</v>
      </c>
      <c r="M86" s="7">
        <f t="shared" si="22"/>
        <v>31.799999999999997</v>
      </c>
      <c r="N86" s="45">
        <f t="shared" si="23"/>
        <v>11172781.130999999</v>
      </c>
      <c r="O86" s="45">
        <f t="shared" si="24"/>
        <v>1862130.1884999999</v>
      </c>
      <c r="P86" s="45">
        <f t="shared" si="25"/>
        <v>3426319.5468400009</v>
      </c>
      <c r="Q86" s="45">
        <f t="shared" si="26"/>
        <v>11843147.99886</v>
      </c>
      <c r="R86" s="45">
        <f t="shared" si="27"/>
        <v>28304378.865199998</v>
      </c>
      <c r="S86" s="45">
        <f t="shared" si="28"/>
        <v>28304378.865200002</v>
      </c>
      <c r="T86" s="45">
        <f t="shared" si="29"/>
        <v>1947.3250469371324</v>
      </c>
      <c r="U86" s="45" t="e">
        <f>R86/#REF!</f>
        <v>#REF!</v>
      </c>
    </row>
    <row r="87" spans="1:21" ht="13" x14ac:dyDescent="0.15">
      <c r="A87" s="81" t="s">
        <v>94</v>
      </c>
      <c r="B87" s="82">
        <v>44.6</v>
      </c>
      <c r="C87" s="81" t="s">
        <v>94</v>
      </c>
      <c r="D87" s="83">
        <v>654565</v>
      </c>
      <c r="E87" s="83">
        <v>1152090650</v>
      </c>
      <c r="F87" s="82">
        <v>74.900000000000006</v>
      </c>
      <c r="G87" s="84">
        <v>1760.085</v>
      </c>
      <c r="H87" s="7">
        <f t="shared" si="20"/>
        <v>30.300000000000004</v>
      </c>
      <c r="I87" s="7" t="s">
        <v>566</v>
      </c>
      <c r="J87" s="7">
        <v>30</v>
      </c>
      <c r="K87" s="7">
        <v>5</v>
      </c>
      <c r="L87" s="7">
        <f t="shared" si="21"/>
        <v>9.6000000000000014</v>
      </c>
      <c r="M87" s="7">
        <f t="shared" si="22"/>
        <v>30.300000000000004</v>
      </c>
      <c r="N87" s="45">
        <f t="shared" si="23"/>
        <v>3456271.95</v>
      </c>
      <c r="O87" s="45">
        <f t="shared" si="24"/>
        <v>576045.32499999995</v>
      </c>
      <c r="P87" s="45">
        <f t="shared" si="25"/>
        <v>1106007.0240000002</v>
      </c>
      <c r="Q87" s="45">
        <f t="shared" si="26"/>
        <v>3490834.6695000008</v>
      </c>
      <c r="R87" s="45">
        <f t="shared" si="27"/>
        <v>8629158.9685000014</v>
      </c>
      <c r="S87" s="45">
        <f t="shared" si="28"/>
        <v>8629158.9684999995</v>
      </c>
      <c r="T87" s="45">
        <f t="shared" si="29"/>
        <v>1983.3330035197168</v>
      </c>
      <c r="U87" s="45"/>
    </row>
    <row r="88" spans="1:21" ht="13" x14ac:dyDescent="0.15">
      <c r="A88" s="81" t="s">
        <v>95</v>
      </c>
      <c r="B88" s="82">
        <v>44.9</v>
      </c>
      <c r="C88" s="81" t="s">
        <v>95</v>
      </c>
      <c r="D88" s="83">
        <v>705968</v>
      </c>
      <c r="E88" s="83">
        <v>454418893</v>
      </c>
      <c r="F88" s="82">
        <v>61.5</v>
      </c>
      <c r="G88" s="82">
        <v>643.68200000000002</v>
      </c>
      <c r="H88" s="7">
        <f t="shared" si="20"/>
        <v>16.600000000000001</v>
      </c>
      <c r="I88" s="7" t="s">
        <v>566</v>
      </c>
      <c r="J88" s="7">
        <v>30</v>
      </c>
      <c r="K88" s="7">
        <v>5</v>
      </c>
      <c r="L88" s="7">
        <f t="shared" si="21"/>
        <v>9.8999999999999986</v>
      </c>
      <c r="M88" s="7">
        <f t="shared" si="22"/>
        <v>16.600000000000001</v>
      </c>
      <c r="N88" s="45">
        <f t="shared" si="23"/>
        <v>1363256.679</v>
      </c>
      <c r="O88" s="45">
        <f t="shared" si="24"/>
        <v>227209.44649999999</v>
      </c>
      <c r="P88" s="45">
        <f t="shared" si="25"/>
        <v>449874.70406999998</v>
      </c>
      <c r="Q88" s="45">
        <f t="shared" si="26"/>
        <v>754335.36238000006</v>
      </c>
      <c r="R88" s="45">
        <f t="shared" si="27"/>
        <v>2794676.1919499999</v>
      </c>
      <c r="S88" s="45">
        <f t="shared" si="28"/>
        <v>2794676.1919499999</v>
      </c>
      <c r="T88" s="45">
        <f t="shared" si="29"/>
        <v>1171.9068769671981</v>
      </c>
      <c r="U88" s="45"/>
    </row>
    <row r="89" spans="1:21" ht="13" x14ac:dyDescent="0.15">
      <c r="A89" s="81" t="s">
        <v>96</v>
      </c>
      <c r="B89" s="82">
        <v>44.3</v>
      </c>
      <c r="C89" s="81" t="s">
        <v>96</v>
      </c>
      <c r="D89" s="83">
        <v>587783</v>
      </c>
      <c r="E89" s="83">
        <v>3542594046</v>
      </c>
      <c r="F89" s="82">
        <v>67.2</v>
      </c>
      <c r="G89" s="84">
        <v>6027.0410000000002</v>
      </c>
      <c r="H89" s="7">
        <f t="shared" si="20"/>
        <v>22.900000000000006</v>
      </c>
      <c r="I89" s="7" t="s">
        <v>566</v>
      </c>
      <c r="J89" s="7">
        <v>30</v>
      </c>
      <c r="K89" s="7">
        <v>5</v>
      </c>
      <c r="L89" s="7">
        <f t="shared" si="21"/>
        <v>9.2999999999999972</v>
      </c>
      <c r="M89" s="7">
        <f t="shared" si="22"/>
        <v>22.900000000000006</v>
      </c>
      <c r="N89" s="45">
        <f t="shared" si="23"/>
        <v>10627782.138</v>
      </c>
      <c r="O89" s="45">
        <f t="shared" si="24"/>
        <v>1771297.023</v>
      </c>
      <c r="P89" s="45">
        <f t="shared" si="25"/>
        <v>3294612.4627799992</v>
      </c>
      <c r="Q89" s="45">
        <f t="shared" si="26"/>
        <v>8112540.3653400028</v>
      </c>
      <c r="R89" s="45">
        <f t="shared" si="27"/>
        <v>23806231.989120003</v>
      </c>
      <c r="S89" s="45">
        <f t="shared" si="28"/>
        <v>23806231.989120003</v>
      </c>
      <c r="T89" s="45">
        <f t="shared" si="29"/>
        <v>1346.0237561582878</v>
      </c>
      <c r="U89" s="45" t="e">
        <f>R89/#REF!</f>
        <v>#REF!</v>
      </c>
    </row>
    <row r="90" spans="1:21" ht="13" x14ac:dyDescent="0.15">
      <c r="A90" s="81" t="s">
        <v>97</v>
      </c>
      <c r="B90" s="82">
        <v>45.9</v>
      </c>
      <c r="C90" s="81" t="s">
        <v>97</v>
      </c>
      <c r="D90" s="83">
        <v>283049</v>
      </c>
      <c r="E90" s="83">
        <v>480897313</v>
      </c>
      <c r="F90" s="82">
        <v>76.5</v>
      </c>
      <c r="G90" s="84">
        <v>1698.991</v>
      </c>
      <c r="H90" s="7">
        <f t="shared" si="20"/>
        <v>30.6</v>
      </c>
      <c r="I90" s="7" t="s">
        <v>566</v>
      </c>
      <c r="J90" s="7">
        <v>30</v>
      </c>
      <c r="K90" s="7">
        <v>5</v>
      </c>
      <c r="L90" s="7">
        <f t="shared" si="21"/>
        <v>10.899999999999999</v>
      </c>
      <c r="M90" s="7">
        <f t="shared" si="22"/>
        <v>30.6</v>
      </c>
      <c r="N90" s="45">
        <f t="shared" si="23"/>
        <v>1442691.939</v>
      </c>
      <c r="O90" s="45">
        <f t="shared" si="24"/>
        <v>240448.65650000001</v>
      </c>
      <c r="P90" s="45">
        <f t="shared" si="25"/>
        <v>524178.07116999989</v>
      </c>
      <c r="Q90" s="45">
        <f t="shared" si="26"/>
        <v>1471545.7777800001</v>
      </c>
      <c r="R90" s="45">
        <f t="shared" si="27"/>
        <v>3678864.4444500003</v>
      </c>
      <c r="S90" s="45">
        <f t="shared" si="28"/>
        <v>3678864.4444499998</v>
      </c>
      <c r="T90" s="45">
        <f t="shared" si="29"/>
        <v>866.12923657629744</v>
      </c>
      <c r="U90" s="45">
        <f>R90/G90</f>
        <v>2165.3230914407436</v>
      </c>
    </row>
    <row r="91" spans="1:21" ht="13" x14ac:dyDescent="0.15">
      <c r="A91" s="81" t="s">
        <v>98</v>
      </c>
      <c r="B91" s="82">
        <v>43.4</v>
      </c>
      <c r="C91" s="81" t="s">
        <v>98</v>
      </c>
      <c r="D91" s="83">
        <v>130679</v>
      </c>
      <c r="E91" s="83">
        <v>39165939</v>
      </c>
      <c r="F91" s="82">
        <v>111.1</v>
      </c>
      <c r="G91" s="82">
        <v>299.70999999999998</v>
      </c>
      <c r="H91" s="7">
        <f t="shared" si="20"/>
        <v>67.699999999999989</v>
      </c>
      <c r="I91" s="7" t="s">
        <v>566</v>
      </c>
      <c r="J91" s="7">
        <v>30</v>
      </c>
      <c r="K91" s="7">
        <v>5</v>
      </c>
      <c r="L91" s="7">
        <f t="shared" si="21"/>
        <v>8.3999999999999986</v>
      </c>
      <c r="M91" s="7">
        <f t="shared" si="22"/>
        <v>67.699999999999989</v>
      </c>
      <c r="N91" s="45">
        <f t="shared" si="23"/>
        <v>117497.817</v>
      </c>
      <c r="O91" s="45">
        <f t="shared" si="24"/>
        <v>19582.969499999999</v>
      </c>
      <c r="P91" s="45">
        <f t="shared" si="25"/>
        <v>32899.388759999994</v>
      </c>
      <c r="Q91" s="45">
        <f t="shared" si="26"/>
        <v>265153.40702999994</v>
      </c>
      <c r="R91" s="45">
        <f t="shared" si="27"/>
        <v>435133.58228999993</v>
      </c>
      <c r="S91" s="45">
        <f t="shared" si="28"/>
        <v>435133.58228999993</v>
      </c>
      <c r="T91" s="45">
        <f t="shared" si="29"/>
        <v>884.69990000333644</v>
      </c>
      <c r="U91" s="45">
        <f>R91/G91</f>
        <v>1451.848728070468</v>
      </c>
    </row>
    <row r="92" spans="1:21" ht="13" x14ac:dyDescent="0.15">
      <c r="A92" s="81" t="s">
        <v>99</v>
      </c>
      <c r="B92" s="82">
        <v>43</v>
      </c>
      <c r="C92" s="81" t="s">
        <v>99</v>
      </c>
      <c r="D92" s="83">
        <v>1198390</v>
      </c>
      <c r="E92" s="83">
        <v>101046407460</v>
      </c>
      <c r="F92" s="82">
        <v>94.5</v>
      </c>
      <c r="G92" s="84">
        <v>84318.447</v>
      </c>
      <c r="H92" s="7">
        <f t="shared" si="20"/>
        <v>51.5</v>
      </c>
      <c r="I92" s="7" t="s">
        <v>566</v>
      </c>
      <c r="J92" s="7">
        <v>30</v>
      </c>
      <c r="K92" s="7">
        <v>5</v>
      </c>
      <c r="L92" s="7">
        <f t="shared" si="21"/>
        <v>8</v>
      </c>
      <c r="M92" s="7">
        <f t="shared" si="22"/>
        <v>51.5</v>
      </c>
      <c r="N92" s="45">
        <f t="shared" si="23"/>
        <v>303139222.38</v>
      </c>
      <c r="O92" s="45">
        <f t="shared" si="24"/>
        <v>50523203.729999997</v>
      </c>
      <c r="P92" s="45">
        <f t="shared" si="25"/>
        <v>80837125.967999995</v>
      </c>
      <c r="Q92" s="45">
        <f t="shared" si="26"/>
        <v>520388998.41900003</v>
      </c>
      <c r="R92" s="45">
        <f t="shared" si="27"/>
        <v>954888550.49699998</v>
      </c>
      <c r="S92" s="45">
        <f t="shared" si="28"/>
        <v>954888550.49699998</v>
      </c>
      <c r="T92" s="45">
        <f t="shared" si="29"/>
        <v>6171.7099511925308</v>
      </c>
      <c r="U92" s="45"/>
    </row>
    <row r="93" spans="1:21" ht="13" x14ac:dyDescent="0.15">
      <c r="A93" s="81" t="s">
        <v>100</v>
      </c>
      <c r="B93" s="82">
        <v>45.2</v>
      </c>
      <c r="C93" s="81" t="s">
        <v>100</v>
      </c>
      <c r="D93" s="83">
        <v>209283</v>
      </c>
      <c r="E93" s="83">
        <v>85756932</v>
      </c>
      <c r="F93" s="82">
        <v>90.4</v>
      </c>
      <c r="G93" s="82">
        <v>409.76499999999999</v>
      </c>
      <c r="H93" s="7">
        <f t="shared" si="20"/>
        <v>45.2</v>
      </c>
      <c r="I93" s="7" t="s">
        <v>566</v>
      </c>
      <c r="J93" s="7">
        <v>30</v>
      </c>
      <c r="K93" s="7">
        <v>5</v>
      </c>
      <c r="L93" s="7">
        <f t="shared" si="21"/>
        <v>10.200000000000003</v>
      </c>
      <c r="M93" s="7">
        <f t="shared" si="22"/>
        <v>45.2</v>
      </c>
      <c r="N93" s="45">
        <f t="shared" si="23"/>
        <v>257270.796</v>
      </c>
      <c r="O93" s="45">
        <f t="shared" si="24"/>
        <v>42878.466</v>
      </c>
      <c r="P93" s="45">
        <f t="shared" si="25"/>
        <v>87472.07064000002</v>
      </c>
      <c r="Q93" s="45">
        <f t="shared" si="26"/>
        <v>387621.33264000004</v>
      </c>
      <c r="R93" s="45">
        <f t="shared" si="27"/>
        <v>775242.66528000007</v>
      </c>
      <c r="S93" s="45">
        <f t="shared" si="28"/>
        <v>775242.66528000007</v>
      </c>
      <c r="T93" s="45">
        <f t="shared" si="29"/>
        <v>945.96008111966626</v>
      </c>
      <c r="U93" s="45">
        <f>R93/G93</f>
        <v>1891.9201622393325</v>
      </c>
    </row>
    <row r="94" spans="1:21" ht="13" x14ac:dyDescent="0.15">
      <c r="A94" s="81" t="s">
        <v>101</v>
      </c>
      <c r="B94" s="82">
        <v>44.7</v>
      </c>
      <c r="C94" s="81" t="s">
        <v>101</v>
      </c>
      <c r="D94" s="83">
        <v>853240</v>
      </c>
      <c r="E94" s="83">
        <v>6407961411</v>
      </c>
      <c r="F94" s="82">
        <v>73.599999999999994</v>
      </c>
      <c r="G94" s="84">
        <v>7510.1549999999997</v>
      </c>
      <c r="H94" s="7">
        <f t="shared" si="20"/>
        <v>28.899999999999991</v>
      </c>
      <c r="I94" s="7" t="s">
        <v>566</v>
      </c>
      <c r="J94" s="7">
        <v>30</v>
      </c>
      <c r="K94" s="7">
        <v>5</v>
      </c>
      <c r="L94" s="7">
        <f t="shared" si="21"/>
        <v>9.7000000000000028</v>
      </c>
      <c r="M94" s="7">
        <f t="shared" si="22"/>
        <v>28.899999999999991</v>
      </c>
      <c r="N94" s="45">
        <f t="shared" si="23"/>
        <v>19223884.232999999</v>
      </c>
      <c r="O94" s="45">
        <f t="shared" si="24"/>
        <v>3203980.7055000002</v>
      </c>
      <c r="P94" s="45">
        <f t="shared" si="25"/>
        <v>6215722.5686700018</v>
      </c>
      <c r="Q94" s="45">
        <f t="shared" si="26"/>
        <v>18519008.477789994</v>
      </c>
      <c r="R94" s="45">
        <f t="shared" si="27"/>
        <v>47162595.98495999</v>
      </c>
      <c r="S94" s="45">
        <f t="shared" si="28"/>
        <v>47162595.984959997</v>
      </c>
      <c r="T94" s="45">
        <f t="shared" si="29"/>
        <v>2465.8623527463806</v>
      </c>
      <c r="U94" s="45"/>
    </row>
    <row r="95" spans="1:21" ht="13" x14ac:dyDescent="0.15">
      <c r="A95" s="81" t="s">
        <v>102</v>
      </c>
      <c r="B95" s="82">
        <v>44.6</v>
      </c>
      <c r="C95" s="81" t="s">
        <v>102</v>
      </c>
      <c r="D95" s="83">
        <v>288797</v>
      </c>
      <c r="E95" s="83">
        <v>893545461</v>
      </c>
      <c r="F95" s="82">
        <v>75.400000000000006</v>
      </c>
      <c r="G95" s="84">
        <v>3094.0250000000001</v>
      </c>
      <c r="H95" s="7">
        <f t="shared" si="20"/>
        <v>30.800000000000004</v>
      </c>
      <c r="I95" s="7" t="s">
        <v>566</v>
      </c>
      <c r="J95" s="7">
        <v>30</v>
      </c>
      <c r="K95" s="7">
        <v>5</v>
      </c>
      <c r="L95" s="7">
        <f t="shared" si="21"/>
        <v>9.6000000000000014</v>
      </c>
      <c r="M95" s="7">
        <f t="shared" si="22"/>
        <v>30.800000000000004</v>
      </c>
      <c r="N95" s="45">
        <f t="shared" si="23"/>
        <v>2680636.3829999999</v>
      </c>
      <c r="O95" s="45">
        <f t="shared" si="24"/>
        <v>446772.73050000001</v>
      </c>
      <c r="P95" s="45">
        <f t="shared" si="25"/>
        <v>857803.64256000018</v>
      </c>
      <c r="Q95" s="45">
        <f t="shared" si="26"/>
        <v>2752120.0198800005</v>
      </c>
      <c r="R95" s="45">
        <f t="shared" si="27"/>
        <v>6737332.775940001</v>
      </c>
      <c r="S95" s="45">
        <f t="shared" si="28"/>
        <v>6737332.7759400001</v>
      </c>
      <c r="T95" s="45">
        <f t="shared" si="29"/>
        <v>889.4950816105237</v>
      </c>
      <c r="U95" s="45">
        <f>R95/G95</f>
        <v>2177.5301673192689</v>
      </c>
    </row>
    <row r="96" spans="1:21" ht="13" x14ac:dyDescent="0.15">
      <c r="A96" s="81" t="s">
        <v>103</v>
      </c>
      <c r="B96" s="82">
        <v>44.1</v>
      </c>
      <c r="C96" s="81" t="s">
        <v>103</v>
      </c>
      <c r="D96" s="83">
        <v>951437</v>
      </c>
      <c r="E96" s="83">
        <v>12320629310</v>
      </c>
      <c r="F96" s="82">
        <v>72.599999999999994</v>
      </c>
      <c r="G96" s="84">
        <v>12949.496999999999</v>
      </c>
      <c r="H96" s="7">
        <f t="shared" si="20"/>
        <v>28.499999999999993</v>
      </c>
      <c r="I96" s="7" t="s">
        <v>566</v>
      </c>
      <c r="J96" s="7">
        <v>30</v>
      </c>
      <c r="K96" s="7">
        <v>5</v>
      </c>
      <c r="L96" s="7">
        <f t="shared" si="21"/>
        <v>9.1000000000000014</v>
      </c>
      <c r="M96" s="7">
        <f t="shared" si="22"/>
        <v>28.499999999999993</v>
      </c>
      <c r="N96" s="45">
        <f t="shared" si="23"/>
        <v>36961887.93</v>
      </c>
      <c r="O96" s="45">
        <f t="shared" si="24"/>
        <v>6160314.6550000003</v>
      </c>
      <c r="P96" s="45">
        <f t="shared" si="25"/>
        <v>11211772.672100002</v>
      </c>
      <c r="Q96" s="45">
        <f t="shared" si="26"/>
        <v>35113793.533499993</v>
      </c>
      <c r="R96" s="45">
        <f t="shared" si="27"/>
        <v>89447768.790600002</v>
      </c>
      <c r="S96" s="45">
        <f t="shared" si="28"/>
        <v>89447768.790599987</v>
      </c>
      <c r="T96" s="45">
        <f t="shared" si="29"/>
        <v>2711.5951711097346</v>
      </c>
      <c r="U96" s="45"/>
    </row>
    <row r="97" spans="1:21" ht="13" x14ac:dyDescent="0.15">
      <c r="A97" s="81" t="s">
        <v>104</v>
      </c>
      <c r="B97" s="82">
        <v>44.8</v>
      </c>
      <c r="C97" s="81" t="s">
        <v>104</v>
      </c>
      <c r="D97" s="83">
        <v>331692</v>
      </c>
      <c r="E97" s="83">
        <v>636292211</v>
      </c>
      <c r="F97" s="82">
        <v>78.400000000000006</v>
      </c>
      <c r="G97" s="84">
        <v>1918.3230000000001</v>
      </c>
      <c r="H97" s="7">
        <f t="shared" si="20"/>
        <v>33.600000000000009</v>
      </c>
      <c r="I97" s="7" t="s">
        <v>566</v>
      </c>
      <c r="J97" s="7">
        <v>30</v>
      </c>
      <c r="K97" s="7">
        <v>5</v>
      </c>
      <c r="L97" s="7">
        <f t="shared" si="21"/>
        <v>9.7999999999999972</v>
      </c>
      <c r="M97" s="7">
        <f t="shared" si="22"/>
        <v>33.600000000000009</v>
      </c>
      <c r="N97" s="45">
        <f t="shared" si="23"/>
        <v>1908876.6329999999</v>
      </c>
      <c r="O97" s="45">
        <f t="shared" si="24"/>
        <v>318146.10550000001</v>
      </c>
      <c r="P97" s="45">
        <f t="shared" si="25"/>
        <v>623566.36677999981</v>
      </c>
      <c r="Q97" s="45">
        <f t="shared" si="26"/>
        <v>2137941.8289600005</v>
      </c>
      <c r="R97" s="45">
        <f t="shared" si="27"/>
        <v>4988530.9342400003</v>
      </c>
      <c r="S97" s="45">
        <f t="shared" si="28"/>
        <v>4988530.9342400003</v>
      </c>
      <c r="T97" s="45">
        <f t="shared" si="29"/>
        <v>1114.4848020693075</v>
      </c>
      <c r="U97" s="45">
        <f>R97/G97</f>
        <v>2600.4645381617174</v>
      </c>
    </row>
    <row r="98" spans="1:21" ht="13" x14ac:dyDescent="0.15">
      <c r="A98" s="81" t="s">
        <v>105</v>
      </c>
      <c r="B98" s="82">
        <v>44.9</v>
      </c>
      <c r="C98" s="81" t="s">
        <v>105</v>
      </c>
      <c r="D98" s="83">
        <v>342491</v>
      </c>
      <c r="E98" s="83">
        <v>1253912318</v>
      </c>
      <c r="F98" s="82">
        <v>64.400000000000006</v>
      </c>
      <c r="G98" s="84">
        <v>3661.15</v>
      </c>
      <c r="H98" s="7">
        <f t="shared" si="20"/>
        <v>19.500000000000007</v>
      </c>
      <c r="I98" s="7" t="s">
        <v>566</v>
      </c>
      <c r="J98" s="7">
        <v>30</v>
      </c>
      <c r="K98" s="7">
        <v>5</v>
      </c>
      <c r="L98" s="7">
        <f t="shared" si="21"/>
        <v>9.8999999999999986</v>
      </c>
      <c r="M98" s="7">
        <f t="shared" si="22"/>
        <v>19.500000000000007</v>
      </c>
      <c r="N98" s="45">
        <f t="shared" si="23"/>
        <v>3761736.9539999999</v>
      </c>
      <c r="O98" s="45">
        <f t="shared" si="24"/>
        <v>626956.15899999999</v>
      </c>
      <c r="P98" s="45">
        <f t="shared" si="25"/>
        <v>1241373.1948199999</v>
      </c>
      <c r="Q98" s="45">
        <f t="shared" si="26"/>
        <v>2445129.0201000008</v>
      </c>
      <c r="R98" s="45">
        <f t="shared" si="27"/>
        <v>8075195.327920001</v>
      </c>
      <c r="S98" s="45">
        <f t="shared" si="28"/>
        <v>8075195.327920001</v>
      </c>
      <c r="T98" s="45">
        <f t="shared" si="29"/>
        <v>667.85819212542526</v>
      </c>
      <c r="U98" s="45">
        <f>R98/G98</f>
        <v>2205.6444909167885</v>
      </c>
    </row>
    <row r="99" spans="1:21" ht="13" x14ac:dyDescent="0.15">
      <c r="A99" s="81" t="s">
        <v>106</v>
      </c>
      <c r="B99" s="82">
        <v>44.4</v>
      </c>
      <c r="C99" s="81" t="s">
        <v>106</v>
      </c>
      <c r="D99" s="83">
        <v>489002</v>
      </c>
      <c r="E99" s="83">
        <v>1064715812</v>
      </c>
      <c r="F99" s="82">
        <v>61.8</v>
      </c>
      <c r="G99" s="84">
        <v>2177.3229999999999</v>
      </c>
      <c r="H99" s="7">
        <f t="shared" si="20"/>
        <v>17.399999999999999</v>
      </c>
      <c r="I99" s="7" t="s">
        <v>566</v>
      </c>
      <c r="J99" s="7">
        <v>30</v>
      </c>
      <c r="K99" s="7">
        <v>5</v>
      </c>
      <c r="L99" s="7">
        <f t="shared" si="21"/>
        <v>9.3999999999999986</v>
      </c>
      <c r="M99" s="7">
        <f t="shared" si="22"/>
        <v>17.399999999999999</v>
      </c>
      <c r="N99" s="45">
        <f t="shared" si="23"/>
        <v>3194147.4360000002</v>
      </c>
      <c r="O99" s="45">
        <f t="shared" si="24"/>
        <v>532357.90599999996</v>
      </c>
      <c r="P99" s="45">
        <f t="shared" si="25"/>
        <v>1000832.8632799999</v>
      </c>
      <c r="Q99" s="45">
        <f t="shared" si="26"/>
        <v>1852605.5128799998</v>
      </c>
      <c r="R99" s="45">
        <f t="shared" si="27"/>
        <v>6579943.7181599997</v>
      </c>
      <c r="S99" s="45">
        <f t="shared" si="28"/>
        <v>6579943.7181599997</v>
      </c>
      <c r="T99" s="45">
        <f t="shared" si="29"/>
        <v>850.86388784759993</v>
      </c>
      <c r="U99" s="45" t="e">
        <f>R99/#REF!</f>
        <v>#REF!</v>
      </c>
    </row>
    <row r="100" spans="1:21" ht="13" x14ac:dyDescent="0.15">
      <c r="A100" s="81" t="s">
        <v>107</v>
      </c>
      <c r="B100" s="82">
        <v>44.7</v>
      </c>
      <c r="C100" s="81" t="s">
        <v>107</v>
      </c>
      <c r="D100" s="83">
        <v>572142</v>
      </c>
      <c r="E100" s="83">
        <v>4389694580</v>
      </c>
      <c r="F100" s="82">
        <v>57.3</v>
      </c>
      <c r="G100" s="84">
        <v>7672.393</v>
      </c>
      <c r="H100" s="7">
        <f t="shared" si="20"/>
        <v>12.599999999999994</v>
      </c>
      <c r="I100" s="7" t="s">
        <v>566</v>
      </c>
      <c r="J100" s="7">
        <v>30</v>
      </c>
      <c r="K100" s="7">
        <v>5</v>
      </c>
      <c r="L100" s="7">
        <f t="shared" si="21"/>
        <v>9.7000000000000028</v>
      </c>
      <c r="M100" s="7">
        <f t="shared" si="22"/>
        <v>12.599999999999994</v>
      </c>
      <c r="N100" s="45">
        <f t="shared" si="23"/>
        <v>13169083.74</v>
      </c>
      <c r="O100" s="45">
        <f t="shared" si="24"/>
        <v>2194847.29</v>
      </c>
      <c r="P100" s="45">
        <f t="shared" si="25"/>
        <v>4258003.7426000014</v>
      </c>
      <c r="Q100" s="45">
        <f t="shared" si="26"/>
        <v>5531015.1707999976</v>
      </c>
      <c r="R100" s="45">
        <f t="shared" si="27"/>
        <v>25152949.943399999</v>
      </c>
      <c r="S100" s="45">
        <f t="shared" si="28"/>
        <v>25152949.943399999</v>
      </c>
      <c r="T100" s="45">
        <f t="shared" si="29"/>
        <v>720.89831305565258</v>
      </c>
      <c r="U100" s="45" t="e">
        <f>R100/#REF!</f>
        <v>#REF!</v>
      </c>
    </row>
    <row r="101" spans="1:21" ht="13" x14ac:dyDescent="0.15">
      <c r="A101" s="81" t="s">
        <v>108</v>
      </c>
      <c r="B101" s="82">
        <v>44.9</v>
      </c>
      <c r="C101" s="81" t="s">
        <v>108</v>
      </c>
      <c r="D101" s="83">
        <v>467569</v>
      </c>
      <c r="E101" s="83">
        <v>980620185</v>
      </c>
      <c r="F101" s="82">
        <v>65.099999999999994</v>
      </c>
      <c r="G101" s="84">
        <v>2097.2739999999999</v>
      </c>
      <c r="H101" s="7">
        <f t="shared" si="20"/>
        <v>20.199999999999996</v>
      </c>
      <c r="I101" s="7" t="s">
        <v>566</v>
      </c>
      <c r="J101" s="7">
        <v>30</v>
      </c>
      <c r="K101" s="7">
        <v>5</v>
      </c>
      <c r="L101" s="7">
        <f t="shared" si="21"/>
        <v>9.8999999999999986</v>
      </c>
      <c r="M101" s="7">
        <f t="shared" si="22"/>
        <v>20.199999999999996</v>
      </c>
      <c r="N101" s="45">
        <f t="shared" si="23"/>
        <v>2941860.5550000002</v>
      </c>
      <c r="O101" s="45">
        <f t="shared" si="24"/>
        <v>490310.09250000003</v>
      </c>
      <c r="P101" s="45">
        <f t="shared" si="25"/>
        <v>970813.98314999975</v>
      </c>
      <c r="Q101" s="45">
        <f t="shared" si="26"/>
        <v>1980852.7736999996</v>
      </c>
      <c r="R101" s="45">
        <f t="shared" si="27"/>
        <v>6383837.4043499995</v>
      </c>
      <c r="S101" s="45">
        <f t="shared" si="28"/>
        <v>6383837.4043499995</v>
      </c>
      <c r="T101" s="45">
        <f t="shared" si="29"/>
        <v>944.4892625856229</v>
      </c>
      <c r="U101" s="45" t="e">
        <f>R101/#REF!</f>
        <v>#REF!</v>
      </c>
    </row>
    <row r="102" spans="1:21" ht="13" x14ac:dyDescent="0.15">
      <c r="A102" s="81" t="s">
        <v>109</v>
      </c>
      <c r="B102" s="82">
        <v>44.7</v>
      </c>
      <c r="C102" s="81" t="s">
        <v>109</v>
      </c>
      <c r="D102" s="83">
        <v>458958</v>
      </c>
      <c r="E102" s="83">
        <v>373603402</v>
      </c>
      <c r="F102" s="82">
        <v>60.4</v>
      </c>
      <c r="G102" s="82">
        <v>814.02499999999998</v>
      </c>
      <c r="H102" s="7">
        <f t="shared" si="20"/>
        <v>15.699999999999996</v>
      </c>
      <c r="I102" s="7" t="s">
        <v>566</v>
      </c>
      <c r="J102" s="7">
        <v>30</v>
      </c>
      <c r="K102" s="7">
        <v>5</v>
      </c>
      <c r="L102" s="7">
        <f t="shared" si="21"/>
        <v>9.7000000000000028</v>
      </c>
      <c r="M102" s="7">
        <f t="shared" si="22"/>
        <v>15.699999999999996</v>
      </c>
      <c r="N102" s="45">
        <f t="shared" si="23"/>
        <v>1120810.206</v>
      </c>
      <c r="O102" s="45">
        <f t="shared" si="24"/>
        <v>186801.701</v>
      </c>
      <c r="P102" s="45">
        <f t="shared" si="25"/>
        <v>362395.29994000011</v>
      </c>
      <c r="Q102" s="45">
        <f t="shared" si="26"/>
        <v>586557.34113999992</v>
      </c>
      <c r="R102" s="45">
        <f t="shared" si="27"/>
        <v>2256564.5480800001</v>
      </c>
      <c r="S102" s="45">
        <f t="shared" si="28"/>
        <v>2256564.5480800001</v>
      </c>
      <c r="T102" s="45">
        <f t="shared" si="29"/>
        <v>720.56428382420677</v>
      </c>
      <c r="U102" s="45" t="e">
        <f>R102/#REF!</f>
        <v>#REF!</v>
      </c>
    </row>
    <row r="103" spans="1:21" ht="13" x14ac:dyDescent="0.15">
      <c r="A103" s="81" t="s">
        <v>110</v>
      </c>
      <c r="B103" s="82">
        <v>45.2</v>
      </c>
      <c r="C103" s="81" t="s">
        <v>110</v>
      </c>
      <c r="D103" s="83">
        <v>273828</v>
      </c>
      <c r="E103" s="83">
        <v>405063570</v>
      </c>
      <c r="F103" s="82">
        <v>78.8</v>
      </c>
      <c r="G103" s="84">
        <v>1479.261</v>
      </c>
      <c r="H103" s="7">
        <f t="shared" ref="H103:H134" si="30">F103-B103</f>
        <v>33.599999999999994</v>
      </c>
      <c r="I103" s="7" t="s">
        <v>566</v>
      </c>
      <c r="J103" s="7">
        <v>30</v>
      </c>
      <c r="K103" s="7">
        <v>5</v>
      </c>
      <c r="L103" s="7">
        <f t="shared" ref="L103:L134" si="31">B103-J103-K103</f>
        <v>10.200000000000003</v>
      </c>
      <c r="M103" s="7">
        <f t="shared" ref="M103:M134" si="32">F103-B103</f>
        <v>33.599999999999994</v>
      </c>
      <c r="N103" s="45">
        <f t="shared" ref="N103:N134" si="33">E103*J103/10000</f>
        <v>1215190.71</v>
      </c>
      <c r="O103" s="45">
        <f t="shared" ref="O103:O134" si="34">E103*K103/10000</f>
        <v>202531.785</v>
      </c>
      <c r="P103" s="45">
        <f t="shared" ref="P103:P134" si="35">E103*L103/10000</f>
        <v>413164.84140000009</v>
      </c>
      <c r="Q103" s="45">
        <f t="shared" ref="Q103:Q134" si="36">E103*M103/10000</f>
        <v>1361013.5951999999</v>
      </c>
      <c r="R103" s="45">
        <f t="shared" ref="R103:R134" si="37">SUM(N103:Q103)</f>
        <v>3191900.9315999998</v>
      </c>
      <c r="S103" s="45">
        <f t="shared" ref="S103:S134" si="38">E103*F103/10000</f>
        <v>3191900.9315999998</v>
      </c>
      <c r="T103" s="45">
        <f t="shared" ref="T103:T134" si="39">Q103/G103</f>
        <v>920.06319047145826</v>
      </c>
      <c r="U103" s="45">
        <f>R103/G103</f>
        <v>2157.7672443199676</v>
      </c>
    </row>
    <row r="104" spans="1:21" ht="13" x14ac:dyDescent="0.15">
      <c r="A104" s="81" t="s">
        <v>111</v>
      </c>
      <c r="B104" s="82">
        <v>45</v>
      </c>
      <c r="C104" s="81" t="s">
        <v>111</v>
      </c>
      <c r="D104" s="83">
        <v>274432</v>
      </c>
      <c r="E104" s="83">
        <v>702240435</v>
      </c>
      <c r="F104" s="82">
        <v>76.099999999999994</v>
      </c>
      <c r="G104" s="84">
        <v>2558.8870000000002</v>
      </c>
      <c r="H104" s="7">
        <f t="shared" si="30"/>
        <v>31.099999999999994</v>
      </c>
      <c r="I104" s="7" t="s">
        <v>566</v>
      </c>
      <c r="J104" s="7">
        <v>30</v>
      </c>
      <c r="K104" s="7">
        <v>5</v>
      </c>
      <c r="L104" s="7">
        <f t="shared" si="31"/>
        <v>10</v>
      </c>
      <c r="M104" s="7">
        <f t="shared" si="32"/>
        <v>31.099999999999994</v>
      </c>
      <c r="N104" s="45">
        <f t="shared" si="33"/>
        <v>2106721.3050000002</v>
      </c>
      <c r="O104" s="45">
        <f t="shared" si="34"/>
        <v>351120.21750000003</v>
      </c>
      <c r="P104" s="45">
        <f t="shared" si="35"/>
        <v>702240.43500000006</v>
      </c>
      <c r="Q104" s="45">
        <f t="shared" si="36"/>
        <v>2183967.7528499998</v>
      </c>
      <c r="R104" s="45">
        <f t="shared" si="37"/>
        <v>5344049.7103499994</v>
      </c>
      <c r="S104" s="45">
        <f t="shared" si="38"/>
        <v>5344049.7103499994</v>
      </c>
      <c r="T104" s="45">
        <f t="shared" si="39"/>
        <v>853.48346873074104</v>
      </c>
      <c r="U104" s="45">
        <f>R104/G104</f>
        <v>2088.4273945469258</v>
      </c>
    </row>
    <row r="105" spans="1:21" ht="13" x14ac:dyDescent="0.15">
      <c r="A105" s="81" t="s">
        <v>112</v>
      </c>
      <c r="B105" s="82">
        <v>45.1</v>
      </c>
      <c r="C105" s="81" t="s">
        <v>112</v>
      </c>
      <c r="D105" s="83">
        <v>358746</v>
      </c>
      <c r="E105" s="83">
        <v>698135463</v>
      </c>
      <c r="F105" s="82">
        <v>51.5</v>
      </c>
      <c r="G105" s="84">
        <v>1946.0429999999999</v>
      </c>
      <c r="H105" s="7">
        <f t="shared" si="30"/>
        <v>6.3999999999999986</v>
      </c>
      <c r="I105" s="7" t="s">
        <v>566</v>
      </c>
      <c r="J105" s="7">
        <v>30</v>
      </c>
      <c r="K105" s="7">
        <v>5</v>
      </c>
      <c r="L105" s="7">
        <f t="shared" si="31"/>
        <v>10.100000000000001</v>
      </c>
      <c r="M105" s="7">
        <f t="shared" si="32"/>
        <v>6.3999999999999986</v>
      </c>
      <c r="N105" s="45">
        <f t="shared" si="33"/>
        <v>2094406.389</v>
      </c>
      <c r="O105" s="45">
        <f t="shared" si="34"/>
        <v>349067.73149999999</v>
      </c>
      <c r="P105" s="45">
        <f t="shared" si="35"/>
        <v>705116.81763000006</v>
      </c>
      <c r="Q105" s="45">
        <f t="shared" si="36"/>
        <v>446806.69631999987</v>
      </c>
      <c r="R105" s="45">
        <f t="shared" si="37"/>
        <v>3595397.6344499998</v>
      </c>
      <c r="S105" s="45">
        <f t="shared" si="38"/>
        <v>3595397.6344499998</v>
      </c>
      <c r="T105" s="45">
        <f t="shared" si="39"/>
        <v>229.59754554241601</v>
      </c>
      <c r="U105" s="45">
        <f>R105/G105</f>
        <v>1847.5427492866293</v>
      </c>
    </row>
    <row r="106" spans="1:21" ht="13" x14ac:dyDescent="0.15">
      <c r="A106" s="81" t="s">
        <v>113</v>
      </c>
      <c r="B106" s="82">
        <v>44.4</v>
      </c>
      <c r="C106" s="81" t="s">
        <v>113</v>
      </c>
      <c r="D106" s="83">
        <v>493825</v>
      </c>
      <c r="E106" s="83">
        <v>1575836397</v>
      </c>
      <c r="F106" s="82">
        <v>60.7</v>
      </c>
      <c r="G106" s="84">
        <v>3191.08</v>
      </c>
      <c r="H106" s="7">
        <f t="shared" si="30"/>
        <v>16.300000000000004</v>
      </c>
      <c r="I106" s="7" t="s">
        <v>566</v>
      </c>
      <c r="J106" s="7">
        <v>30</v>
      </c>
      <c r="K106" s="7">
        <v>5</v>
      </c>
      <c r="L106" s="7">
        <f t="shared" si="31"/>
        <v>9.3999999999999986</v>
      </c>
      <c r="M106" s="7">
        <f t="shared" si="32"/>
        <v>16.300000000000004</v>
      </c>
      <c r="N106" s="45">
        <f t="shared" si="33"/>
        <v>4727509.1909999996</v>
      </c>
      <c r="O106" s="45">
        <f t="shared" si="34"/>
        <v>787918.19850000006</v>
      </c>
      <c r="P106" s="45">
        <f t="shared" si="35"/>
        <v>1481286.2131799997</v>
      </c>
      <c r="Q106" s="45">
        <f t="shared" si="36"/>
        <v>2568613.3271100004</v>
      </c>
      <c r="R106" s="45">
        <f t="shared" si="37"/>
        <v>9565326.9297899995</v>
      </c>
      <c r="S106" s="45">
        <f t="shared" si="38"/>
        <v>9565326.9297900014</v>
      </c>
      <c r="T106" s="45">
        <f t="shared" si="39"/>
        <v>804.93542221128916</v>
      </c>
      <c r="U106" s="45" t="e">
        <f>R106/#REF!</f>
        <v>#REF!</v>
      </c>
    </row>
    <row r="107" spans="1:21" ht="13" x14ac:dyDescent="0.15">
      <c r="A107" s="81" t="s">
        <v>114</v>
      </c>
      <c r="B107" s="82">
        <v>43.5</v>
      </c>
      <c r="C107" s="81" t="s">
        <v>114</v>
      </c>
      <c r="D107" s="83">
        <v>1131487</v>
      </c>
      <c r="E107" s="83">
        <v>1162566568</v>
      </c>
      <c r="F107" s="82">
        <v>48.5</v>
      </c>
      <c r="G107" s="84">
        <v>1027.4680000000001</v>
      </c>
      <c r="H107" s="7">
        <f t="shared" si="30"/>
        <v>5</v>
      </c>
      <c r="I107" s="7" t="s">
        <v>566</v>
      </c>
      <c r="J107" s="7">
        <v>30</v>
      </c>
      <c r="K107" s="7">
        <v>5</v>
      </c>
      <c r="L107" s="7">
        <f t="shared" si="31"/>
        <v>8.5</v>
      </c>
      <c r="M107" s="7">
        <f t="shared" si="32"/>
        <v>5</v>
      </c>
      <c r="N107" s="45">
        <f t="shared" si="33"/>
        <v>3487699.7039999999</v>
      </c>
      <c r="O107" s="45">
        <f t="shared" si="34"/>
        <v>581283.28399999999</v>
      </c>
      <c r="P107" s="45">
        <f t="shared" si="35"/>
        <v>988181.58279999997</v>
      </c>
      <c r="Q107" s="45">
        <f t="shared" si="36"/>
        <v>581283.28399999999</v>
      </c>
      <c r="R107" s="45">
        <f t="shared" si="37"/>
        <v>5638447.8547999999</v>
      </c>
      <c r="S107" s="45">
        <f t="shared" si="38"/>
        <v>5638447.8547999999</v>
      </c>
      <c r="T107" s="45">
        <f t="shared" si="39"/>
        <v>565.74344310479739</v>
      </c>
      <c r="U107" s="45"/>
    </row>
    <row r="108" spans="1:21" ht="13" x14ac:dyDescent="0.15">
      <c r="A108" s="81" t="s">
        <v>115</v>
      </c>
      <c r="B108" s="82">
        <v>44.5</v>
      </c>
      <c r="C108" s="81" t="s">
        <v>115</v>
      </c>
      <c r="D108" s="83">
        <v>558601</v>
      </c>
      <c r="E108" s="83">
        <v>1757830526</v>
      </c>
      <c r="F108" s="82">
        <v>58.5</v>
      </c>
      <c r="G108" s="84">
        <v>3146.8440000000001</v>
      </c>
      <c r="H108" s="7">
        <f t="shared" si="30"/>
        <v>14</v>
      </c>
      <c r="I108" s="7" t="s">
        <v>566</v>
      </c>
      <c r="J108" s="7">
        <v>30</v>
      </c>
      <c r="K108" s="7">
        <v>5</v>
      </c>
      <c r="L108" s="7">
        <f t="shared" si="31"/>
        <v>9.5</v>
      </c>
      <c r="M108" s="7">
        <f t="shared" si="32"/>
        <v>14</v>
      </c>
      <c r="N108" s="45">
        <f t="shared" si="33"/>
        <v>5273491.5779999997</v>
      </c>
      <c r="O108" s="45">
        <f t="shared" si="34"/>
        <v>878915.26300000004</v>
      </c>
      <c r="P108" s="45">
        <f t="shared" si="35"/>
        <v>1669938.9997</v>
      </c>
      <c r="Q108" s="45">
        <f t="shared" si="36"/>
        <v>2460962.7363999998</v>
      </c>
      <c r="R108" s="45">
        <f t="shared" si="37"/>
        <v>10283308.577100001</v>
      </c>
      <c r="S108" s="45">
        <f t="shared" si="38"/>
        <v>10283308.577099999</v>
      </c>
      <c r="T108" s="45">
        <f t="shared" si="39"/>
        <v>782.04154270119511</v>
      </c>
      <c r="U108" s="45" t="e">
        <f>R108/#REF!</f>
        <v>#REF!</v>
      </c>
    </row>
    <row r="109" spans="1:21" ht="13" x14ac:dyDescent="0.15">
      <c r="A109" s="81" t="s">
        <v>116</v>
      </c>
      <c r="B109" s="82">
        <v>43.2</v>
      </c>
      <c r="C109" s="81" t="s">
        <v>116</v>
      </c>
      <c r="D109" s="83">
        <v>449132</v>
      </c>
      <c r="E109" s="83">
        <v>337493326</v>
      </c>
      <c r="F109" s="82">
        <v>91.4</v>
      </c>
      <c r="G109" s="82">
        <v>751.43399999999997</v>
      </c>
      <c r="H109" s="7">
        <f t="shared" si="30"/>
        <v>48.2</v>
      </c>
      <c r="I109" s="7" t="s">
        <v>566</v>
      </c>
      <c r="J109" s="7">
        <v>30</v>
      </c>
      <c r="K109" s="7">
        <v>5</v>
      </c>
      <c r="L109" s="7">
        <f t="shared" si="31"/>
        <v>8.2000000000000028</v>
      </c>
      <c r="M109" s="7">
        <f t="shared" si="32"/>
        <v>48.2</v>
      </c>
      <c r="N109" s="45">
        <f t="shared" si="33"/>
        <v>1012479.978</v>
      </c>
      <c r="O109" s="45">
        <f t="shared" si="34"/>
        <v>168746.663</v>
      </c>
      <c r="P109" s="45">
        <f t="shared" si="35"/>
        <v>276744.52732000005</v>
      </c>
      <c r="Q109" s="45">
        <f t="shared" si="36"/>
        <v>1626717.8313200001</v>
      </c>
      <c r="R109" s="45">
        <f t="shared" si="37"/>
        <v>3084688.9996400001</v>
      </c>
      <c r="S109" s="45">
        <f t="shared" si="38"/>
        <v>3084688.9996400001</v>
      </c>
      <c r="T109" s="45">
        <f t="shared" si="39"/>
        <v>2164.8179764556835</v>
      </c>
      <c r="U109" s="45">
        <f>R109/G109</f>
        <v>4105.0697727811094</v>
      </c>
    </row>
    <row r="110" spans="1:21" ht="13" x14ac:dyDescent="0.15">
      <c r="A110" s="81" t="s">
        <v>117</v>
      </c>
      <c r="B110" s="82">
        <v>42.1</v>
      </c>
      <c r="C110" s="81" t="s">
        <v>117</v>
      </c>
      <c r="D110" s="83">
        <v>1290898</v>
      </c>
      <c r="E110" s="83">
        <v>1142888770</v>
      </c>
      <c r="F110" s="82">
        <v>48.3</v>
      </c>
      <c r="G110" s="82">
        <v>885.34400000000005</v>
      </c>
      <c r="H110" s="7">
        <f t="shared" si="30"/>
        <v>6.1999999999999957</v>
      </c>
      <c r="I110" s="7" t="s">
        <v>566</v>
      </c>
      <c r="J110" s="7">
        <v>30</v>
      </c>
      <c r="K110" s="7">
        <v>5</v>
      </c>
      <c r="L110" s="7">
        <f t="shared" si="31"/>
        <v>7.1000000000000014</v>
      </c>
      <c r="M110" s="7">
        <f t="shared" si="32"/>
        <v>6.1999999999999957</v>
      </c>
      <c r="N110" s="45">
        <f t="shared" si="33"/>
        <v>3428666.31</v>
      </c>
      <c r="O110" s="45">
        <f t="shared" si="34"/>
        <v>571444.38500000001</v>
      </c>
      <c r="P110" s="45">
        <f t="shared" si="35"/>
        <v>811451.02670000016</v>
      </c>
      <c r="Q110" s="45">
        <f t="shared" si="36"/>
        <v>708591.03739999956</v>
      </c>
      <c r="R110" s="45">
        <f t="shared" si="37"/>
        <v>5520152.7591000004</v>
      </c>
      <c r="S110" s="45">
        <f t="shared" si="38"/>
        <v>5520152.7591000004</v>
      </c>
      <c r="T110" s="45">
        <f t="shared" si="39"/>
        <v>800.356739753135</v>
      </c>
      <c r="U110" s="45"/>
    </row>
    <row r="111" spans="1:21" ht="13" x14ac:dyDescent="0.15">
      <c r="A111" s="81" t="s">
        <v>118</v>
      </c>
      <c r="B111" s="82">
        <v>44.2</v>
      </c>
      <c r="C111" s="81" t="s">
        <v>118</v>
      </c>
      <c r="D111" s="83">
        <v>771807</v>
      </c>
      <c r="E111" s="83">
        <v>7923361993</v>
      </c>
      <c r="F111" s="82">
        <v>71.099999999999994</v>
      </c>
      <c r="G111" s="84">
        <v>10265.984</v>
      </c>
      <c r="H111" s="7">
        <f t="shared" si="30"/>
        <v>26.899999999999991</v>
      </c>
      <c r="I111" s="7" t="s">
        <v>566</v>
      </c>
      <c r="J111" s="7">
        <v>30</v>
      </c>
      <c r="K111" s="7">
        <v>5</v>
      </c>
      <c r="L111" s="7">
        <f t="shared" si="31"/>
        <v>9.2000000000000028</v>
      </c>
      <c r="M111" s="7">
        <f t="shared" si="32"/>
        <v>26.899999999999991</v>
      </c>
      <c r="N111" s="45">
        <f t="shared" si="33"/>
        <v>23770085.978999998</v>
      </c>
      <c r="O111" s="45">
        <f t="shared" si="34"/>
        <v>3961680.9964999999</v>
      </c>
      <c r="P111" s="45">
        <f t="shared" si="35"/>
        <v>7289493.0335600022</v>
      </c>
      <c r="Q111" s="45">
        <f t="shared" si="36"/>
        <v>21313843.761169992</v>
      </c>
      <c r="R111" s="45">
        <f t="shared" si="37"/>
        <v>56335103.770229995</v>
      </c>
      <c r="S111" s="45">
        <f t="shared" si="38"/>
        <v>56335103.770229995</v>
      </c>
      <c r="T111" s="45">
        <f t="shared" si="39"/>
        <v>2076.1617942488506</v>
      </c>
      <c r="U111" s="45"/>
    </row>
    <row r="112" spans="1:21" ht="13" x14ac:dyDescent="0.15">
      <c r="A112" s="81" t="s">
        <v>119</v>
      </c>
      <c r="B112" s="82">
        <v>45</v>
      </c>
      <c r="C112" s="81" t="s">
        <v>119</v>
      </c>
      <c r="D112" s="83">
        <v>233591</v>
      </c>
      <c r="E112" s="83">
        <v>407161106</v>
      </c>
      <c r="F112" s="82">
        <v>77.099999999999994</v>
      </c>
      <c r="G112" s="84">
        <v>1743.0519999999999</v>
      </c>
      <c r="H112" s="7">
        <f t="shared" si="30"/>
        <v>32.099999999999994</v>
      </c>
      <c r="I112" s="7" t="s">
        <v>566</v>
      </c>
      <c r="J112" s="7">
        <v>30</v>
      </c>
      <c r="K112" s="7">
        <v>5</v>
      </c>
      <c r="L112" s="7">
        <f t="shared" si="31"/>
        <v>10</v>
      </c>
      <c r="M112" s="7">
        <f t="shared" si="32"/>
        <v>32.099999999999994</v>
      </c>
      <c r="N112" s="45">
        <f t="shared" si="33"/>
        <v>1221483.318</v>
      </c>
      <c r="O112" s="45">
        <f t="shared" si="34"/>
        <v>203580.55300000001</v>
      </c>
      <c r="P112" s="45">
        <f t="shared" si="35"/>
        <v>407161.10600000003</v>
      </c>
      <c r="Q112" s="45">
        <f t="shared" si="36"/>
        <v>1306987.1502599998</v>
      </c>
      <c r="R112" s="45">
        <f t="shared" si="37"/>
        <v>3139212.1272599995</v>
      </c>
      <c r="S112" s="45">
        <f t="shared" si="38"/>
        <v>3139212.12726</v>
      </c>
      <c r="T112" s="45">
        <f t="shared" si="39"/>
        <v>749.82682688755119</v>
      </c>
      <c r="U112" s="45">
        <f>R112/G112</f>
        <v>1800.9859300009407</v>
      </c>
    </row>
    <row r="113" spans="1:21" ht="13" x14ac:dyDescent="0.15">
      <c r="A113" s="81" t="s">
        <v>120</v>
      </c>
      <c r="B113" s="82">
        <v>44.3</v>
      </c>
      <c r="C113" s="81" t="s">
        <v>120</v>
      </c>
      <c r="D113" s="83">
        <v>704356</v>
      </c>
      <c r="E113" s="83">
        <v>2039922324</v>
      </c>
      <c r="F113" s="82">
        <v>70.2</v>
      </c>
      <c r="G113" s="84">
        <v>2896.1529999999998</v>
      </c>
      <c r="H113" s="7">
        <f t="shared" si="30"/>
        <v>25.900000000000006</v>
      </c>
      <c r="I113" s="7" t="s">
        <v>566</v>
      </c>
      <c r="J113" s="7">
        <v>30</v>
      </c>
      <c r="K113" s="7">
        <v>5</v>
      </c>
      <c r="L113" s="7">
        <f t="shared" si="31"/>
        <v>9.2999999999999972</v>
      </c>
      <c r="M113" s="7">
        <f t="shared" si="32"/>
        <v>25.900000000000006</v>
      </c>
      <c r="N113" s="45">
        <f t="shared" si="33"/>
        <v>6119766.9720000001</v>
      </c>
      <c r="O113" s="45">
        <f t="shared" si="34"/>
        <v>1019961.162</v>
      </c>
      <c r="P113" s="45">
        <f t="shared" si="35"/>
        <v>1897127.7613199994</v>
      </c>
      <c r="Q113" s="45">
        <f t="shared" si="36"/>
        <v>5283398.8191600014</v>
      </c>
      <c r="R113" s="45">
        <f t="shared" si="37"/>
        <v>14320254.71448</v>
      </c>
      <c r="S113" s="45">
        <f t="shared" si="38"/>
        <v>14320254.714480001</v>
      </c>
      <c r="T113" s="45">
        <f t="shared" si="39"/>
        <v>1824.2816657683491</v>
      </c>
      <c r="U113" s="45"/>
    </row>
    <row r="114" spans="1:21" ht="13" x14ac:dyDescent="0.15">
      <c r="A114" s="81" t="s">
        <v>121</v>
      </c>
      <c r="B114" s="82">
        <v>43.8</v>
      </c>
      <c r="C114" s="81" t="s">
        <v>121</v>
      </c>
      <c r="D114" s="83">
        <v>777282</v>
      </c>
      <c r="E114" s="83">
        <v>3284940256</v>
      </c>
      <c r="F114" s="82">
        <v>68.3</v>
      </c>
      <c r="G114" s="84">
        <v>4226.1859999999997</v>
      </c>
      <c r="H114" s="7">
        <f t="shared" si="30"/>
        <v>24.5</v>
      </c>
      <c r="I114" s="7" t="s">
        <v>566</v>
      </c>
      <c r="J114" s="7">
        <v>30</v>
      </c>
      <c r="K114" s="7">
        <v>5</v>
      </c>
      <c r="L114" s="7">
        <f t="shared" si="31"/>
        <v>8.7999999999999972</v>
      </c>
      <c r="M114" s="7">
        <f t="shared" si="32"/>
        <v>24.5</v>
      </c>
      <c r="N114" s="45">
        <f t="shared" si="33"/>
        <v>9854820.7679999992</v>
      </c>
      <c r="O114" s="45">
        <f t="shared" si="34"/>
        <v>1642470.128</v>
      </c>
      <c r="P114" s="45">
        <f t="shared" si="35"/>
        <v>2890747.4252799992</v>
      </c>
      <c r="Q114" s="45">
        <f t="shared" si="36"/>
        <v>8048103.6272</v>
      </c>
      <c r="R114" s="45">
        <f t="shared" si="37"/>
        <v>22436141.948479999</v>
      </c>
      <c r="S114" s="45">
        <f t="shared" si="38"/>
        <v>22436141.948479999</v>
      </c>
      <c r="T114" s="45">
        <f t="shared" si="39"/>
        <v>1904.3420301898686</v>
      </c>
      <c r="U114" s="45"/>
    </row>
    <row r="115" spans="1:21" ht="13" x14ac:dyDescent="0.15">
      <c r="A115" s="81" t="s">
        <v>122</v>
      </c>
      <c r="B115" s="82">
        <v>44.2</v>
      </c>
      <c r="C115" s="81" t="s">
        <v>122</v>
      </c>
      <c r="D115" s="83">
        <v>305523</v>
      </c>
      <c r="E115" s="83">
        <v>479952078</v>
      </c>
      <c r="F115" s="82">
        <v>92.1</v>
      </c>
      <c r="G115" s="84">
        <v>1570.922</v>
      </c>
      <c r="H115" s="7">
        <f t="shared" si="30"/>
        <v>47.899999999999991</v>
      </c>
      <c r="I115" s="7" t="s">
        <v>566</v>
      </c>
      <c r="J115" s="7">
        <v>30</v>
      </c>
      <c r="K115" s="7">
        <v>5</v>
      </c>
      <c r="L115" s="7">
        <f t="shared" si="31"/>
        <v>9.2000000000000028</v>
      </c>
      <c r="M115" s="7">
        <f t="shared" si="32"/>
        <v>47.899999999999991</v>
      </c>
      <c r="N115" s="45">
        <f t="shared" si="33"/>
        <v>1439856.2339999999</v>
      </c>
      <c r="O115" s="45">
        <f t="shared" si="34"/>
        <v>239976.03899999999</v>
      </c>
      <c r="P115" s="45">
        <f t="shared" si="35"/>
        <v>441555.9117600001</v>
      </c>
      <c r="Q115" s="45">
        <f t="shared" si="36"/>
        <v>2298970.4536199998</v>
      </c>
      <c r="R115" s="45">
        <f t="shared" si="37"/>
        <v>4420358.6383800004</v>
      </c>
      <c r="S115" s="45">
        <f t="shared" si="38"/>
        <v>4420358.6383799994</v>
      </c>
      <c r="T115" s="45">
        <f t="shared" si="39"/>
        <v>1463.452961776587</v>
      </c>
      <c r="U115" s="45">
        <f>R115/G115</f>
        <v>2813.8625841257558</v>
      </c>
    </row>
    <row r="116" spans="1:21" ht="13" x14ac:dyDescent="0.15">
      <c r="A116" s="81" t="s">
        <v>123</v>
      </c>
      <c r="B116" s="82">
        <v>44.8</v>
      </c>
      <c r="C116" s="81" t="s">
        <v>123</v>
      </c>
      <c r="D116" s="83">
        <v>753557</v>
      </c>
      <c r="E116" s="83">
        <v>1680506139</v>
      </c>
      <c r="F116" s="82">
        <v>64.599999999999994</v>
      </c>
      <c r="G116" s="84">
        <v>2230.098</v>
      </c>
      <c r="H116" s="7">
        <f t="shared" si="30"/>
        <v>19.799999999999997</v>
      </c>
      <c r="I116" s="7" t="s">
        <v>566</v>
      </c>
      <c r="J116" s="7">
        <v>30</v>
      </c>
      <c r="K116" s="7">
        <v>5</v>
      </c>
      <c r="L116" s="7">
        <f t="shared" si="31"/>
        <v>9.7999999999999972</v>
      </c>
      <c r="M116" s="7">
        <f t="shared" si="32"/>
        <v>19.799999999999997</v>
      </c>
      <c r="N116" s="45">
        <f t="shared" si="33"/>
        <v>5041518.4170000004</v>
      </c>
      <c r="O116" s="45">
        <f t="shared" si="34"/>
        <v>840253.06949999998</v>
      </c>
      <c r="P116" s="45">
        <f t="shared" si="35"/>
        <v>1646896.0162199994</v>
      </c>
      <c r="Q116" s="45">
        <f t="shared" si="36"/>
        <v>3327402.1552199996</v>
      </c>
      <c r="R116" s="45">
        <f t="shared" si="37"/>
        <v>10856069.65794</v>
      </c>
      <c r="S116" s="45">
        <f t="shared" si="38"/>
        <v>10856069.65794</v>
      </c>
      <c r="T116" s="45">
        <f t="shared" si="39"/>
        <v>1492.0430201811757</v>
      </c>
      <c r="U116" s="45"/>
    </row>
    <row r="117" spans="1:21" ht="13" x14ac:dyDescent="0.15">
      <c r="A117" s="81" t="s">
        <v>124</v>
      </c>
      <c r="B117" s="82">
        <v>44.2</v>
      </c>
      <c r="C117" s="81" t="s">
        <v>124</v>
      </c>
      <c r="D117" s="83">
        <v>273675</v>
      </c>
      <c r="E117" s="83">
        <v>465644423</v>
      </c>
      <c r="F117" s="82">
        <v>82.9</v>
      </c>
      <c r="G117" s="84">
        <v>1701.451</v>
      </c>
      <c r="H117" s="7">
        <f t="shared" si="30"/>
        <v>38.700000000000003</v>
      </c>
      <c r="I117" s="7" t="s">
        <v>566</v>
      </c>
      <c r="J117" s="7">
        <v>30</v>
      </c>
      <c r="K117" s="7">
        <v>5</v>
      </c>
      <c r="L117" s="7">
        <f t="shared" si="31"/>
        <v>9.2000000000000028</v>
      </c>
      <c r="M117" s="7">
        <f t="shared" si="32"/>
        <v>38.700000000000003</v>
      </c>
      <c r="N117" s="45">
        <f t="shared" si="33"/>
        <v>1396933.2690000001</v>
      </c>
      <c r="O117" s="45">
        <f t="shared" si="34"/>
        <v>232822.2115</v>
      </c>
      <c r="P117" s="45">
        <f t="shared" si="35"/>
        <v>428392.86916000012</v>
      </c>
      <c r="Q117" s="45">
        <f t="shared" si="36"/>
        <v>1802043.9170100002</v>
      </c>
      <c r="R117" s="45">
        <f t="shared" si="37"/>
        <v>3860192.2666700007</v>
      </c>
      <c r="S117" s="45">
        <f t="shared" si="38"/>
        <v>3860192.2666700003</v>
      </c>
      <c r="T117" s="45">
        <f t="shared" si="39"/>
        <v>1059.1218418925964</v>
      </c>
      <c r="U117" s="45">
        <f>R117/G117</f>
        <v>2268.7648757854331</v>
      </c>
    </row>
    <row r="118" spans="1:21" ht="13" x14ac:dyDescent="0.15">
      <c r="A118" s="81" t="s">
        <v>125</v>
      </c>
      <c r="B118" s="82">
        <v>43.9</v>
      </c>
      <c r="C118" s="81" t="s">
        <v>125</v>
      </c>
      <c r="D118" s="83">
        <v>857899</v>
      </c>
      <c r="E118" s="83">
        <v>5399777829</v>
      </c>
      <c r="F118" s="82">
        <v>57.7</v>
      </c>
      <c r="G118" s="84">
        <v>6294.1850000000004</v>
      </c>
      <c r="H118" s="7">
        <f t="shared" si="30"/>
        <v>13.800000000000004</v>
      </c>
      <c r="I118" s="7" t="s">
        <v>566</v>
      </c>
      <c r="J118" s="7">
        <v>30</v>
      </c>
      <c r="K118" s="7">
        <v>5</v>
      </c>
      <c r="L118" s="7">
        <f t="shared" si="31"/>
        <v>8.8999999999999986</v>
      </c>
      <c r="M118" s="7">
        <f t="shared" si="32"/>
        <v>13.800000000000004</v>
      </c>
      <c r="N118" s="45">
        <f t="shared" si="33"/>
        <v>16199333.487</v>
      </c>
      <c r="O118" s="45">
        <f t="shared" si="34"/>
        <v>2699888.9145</v>
      </c>
      <c r="P118" s="45">
        <f t="shared" si="35"/>
        <v>4805802.2678099992</v>
      </c>
      <c r="Q118" s="45">
        <f t="shared" si="36"/>
        <v>7451693.404020003</v>
      </c>
      <c r="R118" s="45">
        <f t="shared" si="37"/>
        <v>31156718.073330004</v>
      </c>
      <c r="S118" s="45">
        <f t="shared" si="38"/>
        <v>31156718.07333</v>
      </c>
      <c r="T118" s="45">
        <f t="shared" si="39"/>
        <v>1183.9012364619093</v>
      </c>
      <c r="U118" s="45"/>
    </row>
    <row r="119" spans="1:21" ht="13" x14ac:dyDescent="0.15">
      <c r="A119" s="81" t="s">
        <v>126</v>
      </c>
      <c r="B119" s="82">
        <v>45</v>
      </c>
      <c r="C119" s="81" t="s">
        <v>126</v>
      </c>
      <c r="D119" s="83">
        <v>282538</v>
      </c>
      <c r="E119" s="83">
        <v>676623397</v>
      </c>
      <c r="F119" s="82">
        <v>53.2</v>
      </c>
      <c r="G119" s="84">
        <v>2394.8029999999999</v>
      </c>
      <c r="H119" s="7">
        <f t="shared" si="30"/>
        <v>8.2000000000000028</v>
      </c>
      <c r="I119" s="7" t="s">
        <v>566</v>
      </c>
      <c r="J119" s="7">
        <v>30</v>
      </c>
      <c r="K119" s="7">
        <v>5</v>
      </c>
      <c r="L119" s="7">
        <f t="shared" si="31"/>
        <v>10</v>
      </c>
      <c r="M119" s="7">
        <f t="shared" si="32"/>
        <v>8.2000000000000028</v>
      </c>
      <c r="N119" s="45">
        <f t="shared" si="33"/>
        <v>2029870.1910000001</v>
      </c>
      <c r="O119" s="45">
        <f t="shared" si="34"/>
        <v>338311.6985</v>
      </c>
      <c r="P119" s="45">
        <f t="shared" si="35"/>
        <v>676623.397</v>
      </c>
      <c r="Q119" s="45">
        <f t="shared" si="36"/>
        <v>554831.18554000021</v>
      </c>
      <c r="R119" s="45">
        <f t="shared" si="37"/>
        <v>3599636.4720400004</v>
      </c>
      <c r="S119" s="45">
        <f t="shared" si="38"/>
        <v>3599636.4720400004</v>
      </c>
      <c r="T119" s="45">
        <f t="shared" si="39"/>
        <v>231.68134729244963</v>
      </c>
      <c r="U119" s="45">
        <f>R119/G119</f>
        <v>1503.1033751168679</v>
      </c>
    </row>
    <row r="120" spans="1:21" ht="13" x14ac:dyDescent="0.15">
      <c r="A120" s="81" t="s">
        <v>127</v>
      </c>
      <c r="B120" s="82">
        <v>43.9</v>
      </c>
      <c r="C120" s="81" t="s">
        <v>127</v>
      </c>
      <c r="D120" s="83">
        <v>513277</v>
      </c>
      <c r="E120" s="83">
        <v>688915585</v>
      </c>
      <c r="F120" s="82">
        <v>66</v>
      </c>
      <c r="G120" s="84">
        <v>1342.19</v>
      </c>
      <c r="H120" s="7">
        <f t="shared" si="30"/>
        <v>22.1</v>
      </c>
      <c r="I120" s="7" t="s">
        <v>566</v>
      </c>
      <c r="J120" s="7">
        <v>30</v>
      </c>
      <c r="K120" s="7">
        <v>5</v>
      </c>
      <c r="L120" s="7">
        <f t="shared" si="31"/>
        <v>8.8999999999999986</v>
      </c>
      <c r="M120" s="7">
        <f t="shared" si="32"/>
        <v>22.1</v>
      </c>
      <c r="N120" s="45">
        <f t="shared" si="33"/>
        <v>2066746.7549999999</v>
      </c>
      <c r="O120" s="45">
        <f t="shared" si="34"/>
        <v>344457.79249999998</v>
      </c>
      <c r="P120" s="45">
        <f t="shared" si="35"/>
        <v>613134.87064999994</v>
      </c>
      <c r="Q120" s="45">
        <f t="shared" si="36"/>
        <v>1522503.4428500002</v>
      </c>
      <c r="R120" s="45">
        <f t="shared" si="37"/>
        <v>4546842.8609999996</v>
      </c>
      <c r="S120" s="45">
        <f t="shared" si="38"/>
        <v>4546842.8609999996</v>
      </c>
      <c r="T120" s="45">
        <f t="shared" si="39"/>
        <v>1134.3427106817962</v>
      </c>
      <c r="U120" s="45" t="e">
        <f>R120/#REF!</f>
        <v>#REF!</v>
      </c>
    </row>
    <row r="121" spans="1:21" ht="13" x14ac:dyDescent="0.15">
      <c r="A121" s="81" t="s">
        <v>128</v>
      </c>
      <c r="B121" s="82">
        <v>44.3</v>
      </c>
      <c r="C121" s="81" t="s">
        <v>128</v>
      </c>
      <c r="D121" s="83">
        <v>494455</v>
      </c>
      <c r="E121" s="83">
        <v>2199516255</v>
      </c>
      <c r="F121" s="82">
        <v>66.3</v>
      </c>
      <c r="G121" s="84">
        <v>4448.3609999999999</v>
      </c>
      <c r="H121" s="7">
        <f t="shared" si="30"/>
        <v>22</v>
      </c>
      <c r="I121" s="7" t="s">
        <v>566</v>
      </c>
      <c r="J121" s="7">
        <v>30</v>
      </c>
      <c r="K121" s="7">
        <v>5</v>
      </c>
      <c r="L121" s="7">
        <f t="shared" si="31"/>
        <v>9.2999999999999972</v>
      </c>
      <c r="M121" s="7">
        <f t="shared" si="32"/>
        <v>22</v>
      </c>
      <c r="N121" s="45">
        <f t="shared" si="33"/>
        <v>6598548.7649999997</v>
      </c>
      <c r="O121" s="45">
        <f t="shared" si="34"/>
        <v>1099758.1274999999</v>
      </c>
      <c r="P121" s="45">
        <f t="shared" si="35"/>
        <v>2045550.1171499991</v>
      </c>
      <c r="Q121" s="45">
        <f t="shared" si="36"/>
        <v>4838935.7609999999</v>
      </c>
      <c r="R121" s="45">
        <f t="shared" si="37"/>
        <v>14582792.770649999</v>
      </c>
      <c r="S121" s="45">
        <f t="shared" si="38"/>
        <v>14582792.770649999</v>
      </c>
      <c r="T121" s="45">
        <f t="shared" si="39"/>
        <v>1087.8019479534148</v>
      </c>
      <c r="U121" s="45" t="e">
        <f>R121/#REF!</f>
        <v>#REF!</v>
      </c>
    </row>
    <row r="122" spans="1:21" ht="13" x14ac:dyDescent="0.15">
      <c r="A122" s="81" t="s">
        <v>129</v>
      </c>
      <c r="B122" s="82">
        <v>44.8</v>
      </c>
      <c r="C122" s="81" t="s">
        <v>129</v>
      </c>
      <c r="D122" s="83">
        <v>315454</v>
      </c>
      <c r="E122" s="83">
        <v>293135972</v>
      </c>
      <c r="F122" s="82">
        <v>63.3</v>
      </c>
      <c r="G122" s="82">
        <v>929.25099999999998</v>
      </c>
      <c r="H122" s="7">
        <f t="shared" si="30"/>
        <v>18.5</v>
      </c>
      <c r="I122" s="7" t="s">
        <v>566</v>
      </c>
      <c r="J122" s="7">
        <v>30</v>
      </c>
      <c r="K122" s="7">
        <v>5</v>
      </c>
      <c r="L122" s="7">
        <f t="shared" si="31"/>
        <v>9.7999999999999972</v>
      </c>
      <c r="M122" s="7">
        <f t="shared" si="32"/>
        <v>18.5</v>
      </c>
      <c r="N122" s="45">
        <f t="shared" si="33"/>
        <v>879407.91599999997</v>
      </c>
      <c r="O122" s="45">
        <f t="shared" si="34"/>
        <v>146567.986</v>
      </c>
      <c r="P122" s="45">
        <f t="shared" si="35"/>
        <v>287273.25255999988</v>
      </c>
      <c r="Q122" s="45">
        <f t="shared" si="36"/>
        <v>542301.54819999996</v>
      </c>
      <c r="R122" s="45">
        <f t="shared" si="37"/>
        <v>1855550.7027599998</v>
      </c>
      <c r="S122" s="45">
        <f t="shared" si="38"/>
        <v>1855550.7027599998</v>
      </c>
      <c r="T122" s="45">
        <f t="shared" si="39"/>
        <v>583.58995384454795</v>
      </c>
      <c r="U122" s="45">
        <f>R122/G122</f>
        <v>1996.8240042356692</v>
      </c>
    </row>
    <row r="123" spans="1:21" ht="13" x14ac:dyDescent="0.15">
      <c r="A123" s="81" t="s">
        <v>130</v>
      </c>
      <c r="B123" s="82">
        <v>44.9</v>
      </c>
      <c r="C123" s="81" t="s">
        <v>130</v>
      </c>
      <c r="D123" s="83">
        <v>707493</v>
      </c>
      <c r="E123" s="83">
        <v>1699870262</v>
      </c>
      <c r="F123" s="82">
        <v>76.900000000000006</v>
      </c>
      <c r="G123" s="84">
        <v>2402.6660000000002</v>
      </c>
      <c r="H123" s="7">
        <f t="shared" si="30"/>
        <v>32.000000000000007</v>
      </c>
      <c r="I123" s="7" t="s">
        <v>566</v>
      </c>
      <c r="J123" s="7">
        <v>30</v>
      </c>
      <c r="K123" s="7">
        <v>5</v>
      </c>
      <c r="L123" s="7">
        <f t="shared" si="31"/>
        <v>9.8999999999999986</v>
      </c>
      <c r="M123" s="7">
        <f t="shared" si="32"/>
        <v>32.000000000000007</v>
      </c>
      <c r="N123" s="45">
        <f t="shared" si="33"/>
        <v>5099610.7860000003</v>
      </c>
      <c r="O123" s="45">
        <f t="shared" si="34"/>
        <v>849935.13100000005</v>
      </c>
      <c r="P123" s="45">
        <f t="shared" si="35"/>
        <v>1682871.5593799998</v>
      </c>
      <c r="Q123" s="45">
        <f t="shared" si="36"/>
        <v>5439584.8384000016</v>
      </c>
      <c r="R123" s="45">
        <f t="shared" si="37"/>
        <v>13072002.314780001</v>
      </c>
      <c r="S123" s="45">
        <f t="shared" si="38"/>
        <v>13072002.314780001</v>
      </c>
      <c r="T123" s="45">
        <f t="shared" si="39"/>
        <v>2263.9787795723587</v>
      </c>
      <c r="U123" s="45"/>
    </row>
    <row r="124" spans="1:21" ht="13" x14ac:dyDescent="0.15">
      <c r="A124" s="81" t="s">
        <v>131</v>
      </c>
      <c r="B124" s="82">
        <v>44.7</v>
      </c>
      <c r="C124" s="81" t="s">
        <v>131</v>
      </c>
      <c r="D124" s="83">
        <v>484341</v>
      </c>
      <c r="E124" s="83">
        <v>616101591</v>
      </c>
      <c r="F124" s="82">
        <v>63.6</v>
      </c>
      <c r="G124" s="84">
        <v>1272.0419999999999</v>
      </c>
      <c r="H124" s="7">
        <f t="shared" si="30"/>
        <v>18.899999999999999</v>
      </c>
      <c r="I124" s="7" t="s">
        <v>566</v>
      </c>
      <c r="J124" s="7">
        <v>30</v>
      </c>
      <c r="K124" s="7">
        <v>5</v>
      </c>
      <c r="L124" s="7">
        <f t="shared" si="31"/>
        <v>9.7000000000000028</v>
      </c>
      <c r="M124" s="7">
        <f t="shared" si="32"/>
        <v>18.899999999999999</v>
      </c>
      <c r="N124" s="45">
        <f t="shared" si="33"/>
        <v>1848304.773</v>
      </c>
      <c r="O124" s="45">
        <f t="shared" si="34"/>
        <v>308050.79550000001</v>
      </c>
      <c r="P124" s="45">
        <f t="shared" si="35"/>
        <v>597618.54327000014</v>
      </c>
      <c r="Q124" s="45">
        <f t="shared" si="36"/>
        <v>1164432.0069899999</v>
      </c>
      <c r="R124" s="45">
        <f t="shared" si="37"/>
        <v>3918406.11876</v>
      </c>
      <c r="S124" s="45">
        <f t="shared" si="38"/>
        <v>3918406.11876</v>
      </c>
      <c r="T124" s="45">
        <f t="shared" si="39"/>
        <v>915.40374216417376</v>
      </c>
      <c r="U124" s="45" t="e">
        <f>R124/#REF!</f>
        <v>#REF!</v>
      </c>
    </row>
    <row r="125" spans="1:21" ht="13" x14ac:dyDescent="0.15">
      <c r="A125" s="81" t="s">
        <v>132</v>
      </c>
      <c r="B125" s="82">
        <v>45.1</v>
      </c>
      <c r="C125" s="81" t="s">
        <v>132</v>
      </c>
      <c r="D125" s="83">
        <v>553520</v>
      </c>
      <c r="E125" s="83">
        <v>510119455</v>
      </c>
      <c r="F125" s="82">
        <v>62.4</v>
      </c>
      <c r="G125" s="82">
        <v>921.59199999999998</v>
      </c>
      <c r="H125" s="7">
        <f t="shared" si="30"/>
        <v>17.299999999999997</v>
      </c>
      <c r="I125" s="7" t="s">
        <v>566</v>
      </c>
      <c r="J125" s="7">
        <v>30</v>
      </c>
      <c r="K125" s="7">
        <v>5</v>
      </c>
      <c r="L125" s="7">
        <f t="shared" si="31"/>
        <v>10.100000000000001</v>
      </c>
      <c r="M125" s="7">
        <f t="shared" si="32"/>
        <v>17.299999999999997</v>
      </c>
      <c r="N125" s="45">
        <f t="shared" si="33"/>
        <v>1530358.365</v>
      </c>
      <c r="O125" s="45">
        <f t="shared" si="34"/>
        <v>255059.72750000001</v>
      </c>
      <c r="P125" s="45">
        <f t="shared" si="35"/>
        <v>515220.64955000009</v>
      </c>
      <c r="Q125" s="45">
        <f t="shared" si="36"/>
        <v>882506.65714999975</v>
      </c>
      <c r="R125" s="45">
        <f t="shared" si="37"/>
        <v>3183145.3991999999</v>
      </c>
      <c r="S125" s="45">
        <f t="shared" si="38"/>
        <v>3183145.3991999999</v>
      </c>
      <c r="T125" s="45">
        <f t="shared" si="39"/>
        <v>957.5893205995709</v>
      </c>
      <c r="U125" s="45" t="e">
        <f>R125/#REF!</f>
        <v>#REF!</v>
      </c>
    </row>
    <row r="126" spans="1:21" ht="13" x14ac:dyDescent="0.15">
      <c r="A126" s="81" t="s">
        <v>133</v>
      </c>
      <c r="B126" s="82">
        <v>44.8</v>
      </c>
      <c r="C126" s="81" t="s">
        <v>133</v>
      </c>
      <c r="D126" s="83">
        <v>481305</v>
      </c>
      <c r="E126" s="83">
        <v>785275697</v>
      </c>
      <c r="F126" s="82">
        <v>67.3</v>
      </c>
      <c r="G126" s="84">
        <v>1631.556</v>
      </c>
      <c r="H126" s="7">
        <f t="shared" si="30"/>
        <v>22.5</v>
      </c>
      <c r="I126" s="7" t="s">
        <v>566</v>
      </c>
      <c r="J126" s="7">
        <v>30</v>
      </c>
      <c r="K126" s="7">
        <v>5</v>
      </c>
      <c r="L126" s="7">
        <f t="shared" si="31"/>
        <v>9.7999999999999972</v>
      </c>
      <c r="M126" s="7">
        <f t="shared" si="32"/>
        <v>22.5</v>
      </c>
      <c r="N126" s="45">
        <f t="shared" si="33"/>
        <v>2355827.091</v>
      </c>
      <c r="O126" s="45">
        <f t="shared" si="34"/>
        <v>392637.84850000002</v>
      </c>
      <c r="P126" s="45">
        <f t="shared" si="35"/>
        <v>769570.18305999972</v>
      </c>
      <c r="Q126" s="45">
        <f t="shared" si="36"/>
        <v>1766870.31825</v>
      </c>
      <c r="R126" s="45">
        <f t="shared" si="37"/>
        <v>5284905.4408099996</v>
      </c>
      <c r="S126" s="45">
        <f t="shared" si="38"/>
        <v>5284905.4408099996</v>
      </c>
      <c r="T126" s="45">
        <f t="shared" si="39"/>
        <v>1082.9357486043998</v>
      </c>
      <c r="U126" s="45" t="e">
        <f>R126/#REF!</f>
        <v>#REF!</v>
      </c>
    </row>
    <row r="127" spans="1:21" ht="13" x14ac:dyDescent="0.15">
      <c r="A127" s="81" t="s">
        <v>134</v>
      </c>
      <c r="B127" s="82">
        <v>44.4</v>
      </c>
      <c r="C127" s="81" t="s">
        <v>134</v>
      </c>
      <c r="D127" s="83">
        <v>513295</v>
      </c>
      <c r="E127" s="83">
        <v>1992152495</v>
      </c>
      <c r="F127" s="82">
        <v>63.3</v>
      </c>
      <c r="G127" s="84">
        <v>3881.1060000000002</v>
      </c>
      <c r="H127" s="7">
        <f t="shared" si="30"/>
        <v>18.899999999999999</v>
      </c>
      <c r="I127" s="7" t="s">
        <v>566</v>
      </c>
      <c r="J127" s="7">
        <v>30</v>
      </c>
      <c r="K127" s="7">
        <v>5</v>
      </c>
      <c r="L127" s="7">
        <f t="shared" si="31"/>
        <v>9.3999999999999986</v>
      </c>
      <c r="M127" s="7">
        <f t="shared" si="32"/>
        <v>18.899999999999999</v>
      </c>
      <c r="N127" s="45">
        <f t="shared" si="33"/>
        <v>5976457.4850000003</v>
      </c>
      <c r="O127" s="45">
        <f t="shared" si="34"/>
        <v>996076.24750000006</v>
      </c>
      <c r="P127" s="45">
        <f t="shared" si="35"/>
        <v>1872623.3452999997</v>
      </c>
      <c r="Q127" s="45">
        <f t="shared" si="36"/>
        <v>3765168.2155499998</v>
      </c>
      <c r="R127" s="45">
        <f t="shared" si="37"/>
        <v>12610325.29335</v>
      </c>
      <c r="S127" s="45">
        <f t="shared" si="38"/>
        <v>12610325.29335</v>
      </c>
      <c r="T127" s="45">
        <f t="shared" si="39"/>
        <v>970.1276428806633</v>
      </c>
      <c r="U127" s="45" t="e">
        <f>R127/#REF!</f>
        <v>#REF!</v>
      </c>
    </row>
    <row r="128" spans="1:21" ht="13" x14ac:dyDescent="0.15">
      <c r="A128" s="81" t="s">
        <v>135</v>
      </c>
      <c r="B128" s="82">
        <v>45.2</v>
      </c>
      <c r="C128" s="81" t="s">
        <v>135</v>
      </c>
      <c r="D128" s="83">
        <v>301929</v>
      </c>
      <c r="E128" s="83">
        <v>504785929</v>
      </c>
      <c r="F128" s="82">
        <v>74</v>
      </c>
      <c r="G128" s="84">
        <v>1671.8689999999999</v>
      </c>
      <c r="H128" s="7">
        <f t="shared" si="30"/>
        <v>28.799999999999997</v>
      </c>
      <c r="I128" s="7" t="s">
        <v>566</v>
      </c>
      <c r="J128" s="7">
        <v>30</v>
      </c>
      <c r="K128" s="7">
        <v>5</v>
      </c>
      <c r="L128" s="7">
        <f t="shared" si="31"/>
        <v>10.200000000000003</v>
      </c>
      <c r="M128" s="7">
        <f t="shared" si="32"/>
        <v>28.799999999999997</v>
      </c>
      <c r="N128" s="45">
        <f t="shared" si="33"/>
        <v>1514357.787</v>
      </c>
      <c r="O128" s="45">
        <f t="shared" si="34"/>
        <v>252392.9645</v>
      </c>
      <c r="P128" s="45">
        <f t="shared" si="35"/>
        <v>514881.64758000011</v>
      </c>
      <c r="Q128" s="45">
        <f t="shared" si="36"/>
        <v>1453783.4755199999</v>
      </c>
      <c r="R128" s="45">
        <f t="shared" si="37"/>
        <v>3735415.8745999997</v>
      </c>
      <c r="S128" s="45">
        <f t="shared" si="38"/>
        <v>3735415.8746000002</v>
      </c>
      <c r="T128" s="45">
        <f t="shared" si="39"/>
        <v>869.55585367035337</v>
      </c>
      <c r="U128" s="45">
        <f>R128/G128</f>
        <v>2234.2754573474358</v>
      </c>
    </row>
    <row r="129" spans="1:21" ht="13" x14ac:dyDescent="0.15">
      <c r="A129" s="81" t="s">
        <v>136</v>
      </c>
      <c r="B129" s="82">
        <v>44.3</v>
      </c>
      <c r="C129" s="81" t="s">
        <v>136</v>
      </c>
      <c r="D129" s="83">
        <v>497294</v>
      </c>
      <c r="E129" s="83">
        <v>2042101645</v>
      </c>
      <c r="F129" s="82">
        <v>50.6</v>
      </c>
      <c r="G129" s="84">
        <v>4106.4260000000004</v>
      </c>
      <c r="H129" s="7">
        <f t="shared" si="30"/>
        <v>6.3000000000000043</v>
      </c>
      <c r="I129" s="7" t="s">
        <v>566</v>
      </c>
      <c r="J129" s="7">
        <v>30</v>
      </c>
      <c r="K129" s="7">
        <v>5</v>
      </c>
      <c r="L129" s="7">
        <f t="shared" si="31"/>
        <v>9.2999999999999972</v>
      </c>
      <c r="M129" s="7">
        <f t="shared" si="32"/>
        <v>6.3000000000000043</v>
      </c>
      <c r="N129" s="45">
        <f t="shared" si="33"/>
        <v>6126304.9349999996</v>
      </c>
      <c r="O129" s="45">
        <f t="shared" si="34"/>
        <v>1021050.8225</v>
      </c>
      <c r="P129" s="45">
        <f t="shared" si="35"/>
        <v>1899154.5298499994</v>
      </c>
      <c r="Q129" s="45">
        <f t="shared" si="36"/>
        <v>1286524.0363500009</v>
      </c>
      <c r="R129" s="45">
        <f t="shared" si="37"/>
        <v>10333034.3237</v>
      </c>
      <c r="S129" s="45">
        <f t="shared" si="38"/>
        <v>10333034.3237</v>
      </c>
      <c r="T129" s="45">
        <f t="shared" si="39"/>
        <v>313.29531722963003</v>
      </c>
      <c r="U129" s="45" t="e">
        <f>R129/#REF!</f>
        <v>#REF!</v>
      </c>
    </row>
    <row r="130" spans="1:21" ht="13" x14ac:dyDescent="0.15">
      <c r="A130" s="81" t="s">
        <v>137</v>
      </c>
      <c r="B130" s="82">
        <v>43.1</v>
      </c>
      <c r="C130" s="81" t="s">
        <v>137</v>
      </c>
      <c r="D130" s="83">
        <v>393331</v>
      </c>
      <c r="E130" s="83">
        <v>679438450</v>
      </c>
      <c r="F130" s="82">
        <v>80.099999999999994</v>
      </c>
      <c r="G130" s="84">
        <v>1727.395</v>
      </c>
      <c r="H130" s="7">
        <f t="shared" si="30"/>
        <v>36.999999999999993</v>
      </c>
      <c r="I130" s="7" t="s">
        <v>566</v>
      </c>
      <c r="J130" s="7">
        <v>30</v>
      </c>
      <c r="K130" s="7">
        <v>5</v>
      </c>
      <c r="L130" s="7">
        <f t="shared" si="31"/>
        <v>8.1000000000000014</v>
      </c>
      <c r="M130" s="7">
        <f t="shared" si="32"/>
        <v>36.999999999999993</v>
      </c>
      <c r="N130" s="45">
        <f t="shared" si="33"/>
        <v>2038315.35</v>
      </c>
      <c r="O130" s="45">
        <f t="shared" si="34"/>
        <v>339719.22499999998</v>
      </c>
      <c r="P130" s="45">
        <f t="shared" si="35"/>
        <v>550345.14450000005</v>
      </c>
      <c r="Q130" s="45">
        <f t="shared" si="36"/>
        <v>2513922.2649999997</v>
      </c>
      <c r="R130" s="45">
        <f t="shared" si="37"/>
        <v>5442301.9845000003</v>
      </c>
      <c r="S130" s="45">
        <f t="shared" si="38"/>
        <v>5442301.9844999993</v>
      </c>
      <c r="T130" s="45">
        <f t="shared" si="39"/>
        <v>1455.3256579994729</v>
      </c>
      <c r="U130" s="45">
        <f>R130/G130</f>
        <v>3150.5833839394004</v>
      </c>
    </row>
    <row r="131" spans="1:21" ht="13" x14ac:dyDescent="0.15">
      <c r="A131" s="81" t="s">
        <v>138</v>
      </c>
      <c r="B131" s="82">
        <v>43.5</v>
      </c>
      <c r="C131" s="81" t="s">
        <v>138</v>
      </c>
      <c r="D131" s="83">
        <v>1083382</v>
      </c>
      <c r="E131" s="83">
        <v>4283955470</v>
      </c>
      <c r="F131" s="82">
        <v>77.8</v>
      </c>
      <c r="G131" s="84">
        <v>3954.2440000000001</v>
      </c>
      <c r="H131" s="7">
        <f t="shared" si="30"/>
        <v>34.299999999999997</v>
      </c>
      <c r="I131" s="7" t="s">
        <v>566</v>
      </c>
      <c r="J131" s="7">
        <v>30</v>
      </c>
      <c r="K131" s="7">
        <v>5</v>
      </c>
      <c r="L131" s="7">
        <f t="shared" si="31"/>
        <v>8.5</v>
      </c>
      <c r="M131" s="7">
        <f t="shared" si="32"/>
        <v>34.299999999999997</v>
      </c>
      <c r="N131" s="45">
        <f t="shared" si="33"/>
        <v>12851866.41</v>
      </c>
      <c r="O131" s="45">
        <f t="shared" si="34"/>
        <v>2141977.7349999999</v>
      </c>
      <c r="P131" s="45">
        <f t="shared" si="35"/>
        <v>3641362.1494999998</v>
      </c>
      <c r="Q131" s="45">
        <f t="shared" si="36"/>
        <v>14693967.2621</v>
      </c>
      <c r="R131" s="45">
        <f t="shared" si="37"/>
        <v>33329173.556600001</v>
      </c>
      <c r="S131" s="45">
        <f t="shared" si="38"/>
        <v>33329173.556600001</v>
      </c>
      <c r="T131" s="45">
        <f t="shared" si="39"/>
        <v>3715.9991295681298</v>
      </c>
      <c r="U131" s="45"/>
    </row>
    <row r="132" spans="1:21" ht="13" x14ac:dyDescent="0.15">
      <c r="A132" s="81" t="s">
        <v>139</v>
      </c>
      <c r="B132" s="82">
        <v>43.6</v>
      </c>
      <c r="C132" s="81" t="s">
        <v>139</v>
      </c>
      <c r="D132" s="83">
        <v>896244</v>
      </c>
      <c r="E132" s="83">
        <v>1211269784</v>
      </c>
      <c r="F132" s="82">
        <v>98.9</v>
      </c>
      <c r="G132" s="84">
        <v>1351.4949999999999</v>
      </c>
      <c r="H132" s="7">
        <f t="shared" si="30"/>
        <v>55.300000000000004</v>
      </c>
      <c r="I132" s="7" t="s">
        <v>566</v>
      </c>
      <c r="J132" s="7">
        <v>30</v>
      </c>
      <c r="K132" s="7">
        <v>5</v>
      </c>
      <c r="L132" s="7">
        <f t="shared" si="31"/>
        <v>8.6000000000000014</v>
      </c>
      <c r="M132" s="7">
        <f t="shared" si="32"/>
        <v>55.300000000000004</v>
      </c>
      <c r="N132" s="45">
        <f t="shared" si="33"/>
        <v>3633809.352</v>
      </c>
      <c r="O132" s="45">
        <f t="shared" si="34"/>
        <v>605634.89199999999</v>
      </c>
      <c r="P132" s="45">
        <f t="shared" si="35"/>
        <v>1041692.0142400002</v>
      </c>
      <c r="Q132" s="45">
        <f t="shared" si="36"/>
        <v>6698321.9055200005</v>
      </c>
      <c r="R132" s="45">
        <f t="shared" si="37"/>
        <v>11979458.163760001</v>
      </c>
      <c r="S132" s="45">
        <f t="shared" si="38"/>
        <v>11979458.163760001</v>
      </c>
      <c r="T132" s="45">
        <f t="shared" si="39"/>
        <v>4956.2313626909463</v>
      </c>
      <c r="U132" s="45"/>
    </row>
    <row r="133" spans="1:21" ht="13" x14ac:dyDescent="0.15">
      <c r="A133" s="81" t="s">
        <v>140</v>
      </c>
      <c r="B133" s="82">
        <v>44.4</v>
      </c>
      <c r="C133" s="81" t="s">
        <v>140</v>
      </c>
      <c r="D133" s="83">
        <v>417438</v>
      </c>
      <c r="E133" s="83">
        <v>399857996</v>
      </c>
      <c r="F133" s="82">
        <v>55.2</v>
      </c>
      <c r="G133" s="82">
        <v>957.88699999999994</v>
      </c>
      <c r="H133" s="7">
        <f t="shared" si="30"/>
        <v>10.800000000000004</v>
      </c>
      <c r="I133" s="7" t="s">
        <v>566</v>
      </c>
      <c r="J133" s="7">
        <v>30</v>
      </c>
      <c r="K133" s="7">
        <v>5</v>
      </c>
      <c r="L133" s="7">
        <f t="shared" si="31"/>
        <v>9.3999999999999986</v>
      </c>
      <c r="M133" s="7">
        <f t="shared" si="32"/>
        <v>10.800000000000004</v>
      </c>
      <c r="N133" s="45">
        <f t="shared" si="33"/>
        <v>1199573.9879999999</v>
      </c>
      <c r="O133" s="45">
        <f t="shared" si="34"/>
        <v>199928.99799999999</v>
      </c>
      <c r="P133" s="45">
        <f t="shared" si="35"/>
        <v>375866.51623999997</v>
      </c>
      <c r="Q133" s="45">
        <f t="shared" si="36"/>
        <v>431846.63568000018</v>
      </c>
      <c r="R133" s="45">
        <f t="shared" si="37"/>
        <v>2207216.1379200001</v>
      </c>
      <c r="S133" s="45">
        <f t="shared" si="38"/>
        <v>2207216.1379200001</v>
      </c>
      <c r="T133" s="45">
        <f t="shared" si="39"/>
        <v>450.83254672002045</v>
      </c>
      <c r="U133" s="45">
        <f>R133/G133</f>
        <v>2304.2552387912147</v>
      </c>
    </row>
    <row r="134" spans="1:21" ht="13" x14ac:dyDescent="0.15">
      <c r="A134" s="81" t="s">
        <v>141</v>
      </c>
      <c r="B134" s="82">
        <v>44.2</v>
      </c>
      <c r="C134" s="81" t="s">
        <v>141</v>
      </c>
      <c r="D134" s="83">
        <v>349623</v>
      </c>
      <c r="E134" s="83">
        <v>1289628985</v>
      </c>
      <c r="F134" s="82">
        <v>67.599999999999994</v>
      </c>
      <c r="G134" s="84">
        <v>3688.627</v>
      </c>
      <c r="H134" s="7">
        <f t="shared" si="30"/>
        <v>23.399999999999991</v>
      </c>
      <c r="I134" s="7" t="s">
        <v>566</v>
      </c>
      <c r="J134" s="7">
        <v>30</v>
      </c>
      <c r="K134" s="7">
        <v>5</v>
      </c>
      <c r="L134" s="7">
        <f t="shared" si="31"/>
        <v>9.2000000000000028</v>
      </c>
      <c r="M134" s="7">
        <f t="shared" si="32"/>
        <v>23.399999999999991</v>
      </c>
      <c r="N134" s="45">
        <f t="shared" si="33"/>
        <v>3868886.9550000001</v>
      </c>
      <c r="O134" s="45">
        <f t="shared" si="34"/>
        <v>644814.49250000005</v>
      </c>
      <c r="P134" s="45">
        <f t="shared" si="35"/>
        <v>1186458.6662000003</v>
      </c>
      <c r="Q134" s="45">
        <f t="shared" si="36"/>
        <v>3017731.824899999</v>
      </c>
      <c r="R134" s="45">
        <f t="shared" si="37"/>
        <v>8717891.9386</v>
      </c>
      <c r="S134" s="45">
        <f t="shared" si="38"/>
        <v>8717891.9386</v>
      </c>
      <c r="T134" s="45">
        <f t="shared" si="39"/>
        <v>818.11791349464147</v>
      </c>
      <c r="U134" s="45">
        <f>R134/G134</f>
        <v>2363.4517500956317</v>
      </c>
    </row>
    <row r="135" spans="1:21" ht="13" x14ac:dyDescent="0.15">
      <c r="A135" s="81" t="s">
        <v>142</v>
      </c>
      <c r="B135" s="82">
        <v>43.7</v>
      </c>
      <c r="C135" s="81" t="s">
        <v>142</v>
      </c>
      <c r="D135" s="83">
        <v>789905</v>
      </c>
      <c r="E135" s="83">
        <v>9092588181</v>
      </c>
      <c r="F135" s="82">
        <v>84.9</v>
      </c>
      <c r="G135" s="84">
        <v>11510.984</v>
      </c>
      <c r="H135" s="7">
        <f t="shared" ref="H135:H166" si="40">F135-B135</f>
        <v>41.2</v>
      </c>
      <c r="I135" s="7" t="s">
        <v>566</v>
      </c>
      <c r="J135" s="7">
        <v>30</v>
      </c>
      <c r="K135" s="7">
        <v>5</v>
      </c>
      <c r="L135" s="7">
        <f t="shared" ref="L135:L166" si="41">B135-J135-K135</f>
        <v>8.7000000000000028</v>
      </c>
      <c r="M135" s="7">
        <f t="shared" ref="M135:M166" si="42">F135-B135</f>
        <v>41.2</v>
      </c>
      <c r="N135" s="45">
        <f t="shared" ref="N135:N166" si="43">E135*J135/10000</f>
        <v>27277764.543000001</v>
      </c>
      <c r="O135" s="45">
        <f t="shared" ref="O135:O166" si="44">E135*K135/10000</f>
        <v>4546294.0904999999</v>
      </c>
      <c r="P135" s="45">
        <f t="shared" ref="P135:P166" si="45">E135*L135/10000</f>
        <v>7910551.7174700024</v>
      </c>
      <c r="Q135" s="45">
        <f t="shared" ref="Q135:Q166" si="46">E135*M135/10000</f>
        <v>37461463.305720001</v>
      </c>
      <c r="R135" s="45">
        <f t="shared" ref="R135:R166" si="47">SUM(N135:Q135)</f>
        <v>77196073.656690001</v>
      </c>
      <c r="S135" s="45">
        <f t="shared" ref="S135:S166" si="48">E135*F135/10000</f>
        <v>77196073.656690001</v>
      </c>
      <c r="T135" s="45">
        <f t="shared" ref="T135:T166" si="49">Q135/G135</f>
        <v>3254.4101621303616</v>
      </c>
      <c r="U135" s="45"/>
    </row>
    <row r="136" spans="1:21" ht="13" x14ac:dyDescent="0.15">
      <c r="A136" s="81" t="s">
        <v>143</v>
      </c>
      <c r="B136" s="82">
        <v>44.2</v>
      </c>
      <c r="C136" s="81" t="s">
        <v>143</v>
      </c>
      <c r="D136" s="83">
        <v>538004</v>
      </c>
      <c r="E136" s="83">
        <v>885832542</v>
      </c>
      <c r="F136" s="82">
        <v>74.2</v>
      </c>
      <c r="G136" s="84">
        <v>1646.5170000000001</v>
      </c>
      <c r="H136" s="7">
        <f t="shared" si="40"/>
        <v>30</v>
      </c>
      <c r="I136" s="7" t="s">
        <v>566</v>
      </c>
      <c r="J136" s="7">
        <v>30</v>
      </c>
      <c r="K136" s="7">
        <v>5</v>
      </c>
      <c r="L136" s="7">
        <f t="shared" si="41"/>
        <v>9.2000000000000028</v>
      </c>
      <c r="M136" s="7">
        <f t="shared" si="42"/>
        <v>30</v>
      </c>
      <c r="N136" s="45">
        <f t="shared" si="43"/>
        <v>2657497.6260000002</v>
      </c>
      <c r="O136" s="45">
        <f t="shared" si="44"/>
        <v>442916.27100000001</v>
      </c>
      <c r="P136" s="45">
        <f t="shared" si="45"/>
        <v>814965.9386400003</v>
      </c>
      <c r="Q136" s="45">
        <f t="shared" si="46"/>
        <v>2657497.6260000002</v>
      </c>
      <c r="R136" s="45">
        <f t="shared" si="47"/>
        <v>6572877.4616400003</v>
      </c>
      <c r="S136" s="45">
        <f t="shared" si="48"/>
        <v>6572877.4616400003</v>
      </c>
      <c r="T136" s="45">
        <f t="shared" si="49"/>
        <v>1614.011653690791</v>
      </c>
      <c r="U136" s="45" t="e">
        <f>R136/#REF!</f>
        <v>#REF!</v>
      </c>
    </row>
    <row r="137" spans="1:21" ht="13" x14ac:dyDescent="0.15">
      <c r="A137" s="81" t="s">
        <v>144</v>
      </c>
      <c r="B137" s="82">
        <v>44</v>
      </c>
      <c r="C137" s="81" t="s">
        <v>144</v>
      </c>
      <c r="D137" s="83">
        <v>442557</v>
      </c>
      <c r="E137" s="83">
        <v>1985051569</v>
      </c>
      <c r="F137" s="82">
        <v>94.9</v>
      </c>
      <c r="G137" s="84">
        <v>4485.41</v>
      </c>
      <c r="H137" s="7">
        <f t="shared" si="40"/>
        <v>50.900000000000006</v>
      </c>
      <c r="I137" s="7" t="s">
        <v>566</v>
      </c>
      <c r="J137" s="7">
        <v>30</v>
      </c>
      <c r="K137" s="7">
        <v>5</v>
      </c>
      <c r="L137" s="7">
        <f t="shared" si="41"/>
        <v>9</v>
      </c>
      <c r="M137" s="7">
        <f t="shared" si="42"/>
        <v>50.900000000000006</v>
      </c>
      <c r="N137" s="45">
        <f t="shared" si="43"/>
        <v>5955154.7070000004</v>
      </c>
      <c r="O137" s="45">
        <f t="shared" si="44"/>
        <v>992525.78449999995</v>
      </c>
      <c r="P137" s="45">
        <f t="shared" si="45"/>
        <v>1786546.4121000001</v>
      </c>
      <c r="Q137" s="45">
        <f t="shared" si="46"/>
        <v>10103912.48621</v>
      </c>
      <c r="R137" s="45">
        <f t="shared" si="47"/>
        <v>18838139.38981</v>
      </c>
      <c r="S137" s="45">
        <f t="shared" si="48"/>
        <v>18838139.38981</v>
      </c>
      <c r="T137" s="45">
        <f t="shared" si="49"/>
        <v>2252.6173719258663</v>
      </c>
      <c r="U137" s="45">
        <f>R137/G137</f>
        <v>4199.870109936438</v>
      </c>
    </row>
    <row r="138" spans="1:21" ht="13" x14ac:dyDescent="0.15">
      <c r="A138" s="81" t="s">
        <v>145</v>
      </c>
      <c r="B138" s="82">
        <v>45.3</v>
      </c>
      <c r="C138" s="81" t="s">
        <v>145</v>
      </c>
      <c r="D138" s="83">
        <v>245662</v>
      </c>
      <c r="E138" s="83">
        <v>145982411</v>
      </c>
      <c r="F138" s="82">
        <v>68.2</v>
      </c>
      <c r="G138" s="82">
        <v>594.24199999999996</v>
      </c>
      <c r="H138" s="7">
        <f t="shared" si="40"/>
        <v>22.900000000000006</v>
      </c>
      <c r="I138" s="7" t="s">
        <v>566</v>
      </c>
      <c r="J138" s="7">
        <v>30</v>
      </c>
      <c r="K138" s="7">
        <v>5</v>
      </c>
      <c r="L138" s="7">
        <f t="shared" si="41"/>
        <v>10.299999999999997</v>
      </c>
      <c r="M138" s="7">
        <f t="shared" si="42"/>
        <v>22.900000000000006</v>
      </c>
      <c r="N138" s="45">
        <f t="shared" si="43"/>
        <v>437947.23300000001</v>
      </c>
      <c r="O138" s="45">
        <f t="shared" si="44"/>
        <v>72991.205499999996</v>
      </c>
      <c r="P138" s="45">
        <f t="shared" si="45"/>
        <v>150361.88332999995</v>
      </c>
      <c r="Q138" s="45">
        <f t="shared" si="46"/>
        <v>334299.72119000013</v>
      </c>
      <c r="R138" s="45">
        <f t="shared" si="47"/>
        <v>995600.04301999998</v>
      </c>
      <c r="S138" s="45">
        <f t="shared" si="48"/>
        <v>995600.0430200001</v>
      </c>
      <c r="T138" s="45">
        <f t="shared" si="49"/>
        <v>562.56495028961285</v>
      </c>
      <c r="U138" s="45">
        <f>R138/G138</f>
        <v>1675.4117733515975</v>
      </c>
    </row>
    <row r="139" spans="1:21" ht="13" x14ac:dyDescent="0.15">
      <c r="A139" s="81" t="s">
        <v>146</v>
      </c>
      <c r="B139" s="82">
        <v>43.6</v>
      </c>
      <c r="C139" s="81" t="s">
        <v>146</v>
      </c>
      <c r="D139" s="83">
        <v>590873</v>
      </c>
      <c r="E139" s="83">
        <v>1566294226</v>
      </c>
      <c r="F139" s="82">
        <v>94.5</v>
      </c>
      <c r="G139" s="84">
        <v>2650.8150000000001</v>
      </c>
      <c r="H139" s="7">
        <f t="shared" si="40"/>
        <v>50.9</v>
      </c>
      <c r="I139" s="7" t="s">
        <v>566</v>
      </c>
      <c r="J139" s="7">
        <v>30</v>
      </c>
      <c r="K139" s="7">
        <v>5</v>
      </c>
      <c r="L139" s="7">
        <f t="shared" si="41"/>
        <v>8.6000000000000014</v>
      </c>
      <c r="M139" s="7">
        <f t="shared" si="42"/>
        <v>50.9</v>
      </c>
      <c r="N139" s="45">
        <f t="shared" si="43"/>
        <v>4698882.6780000003</v>
      </c>
      <c r="O139" s="45">
        <f t="shared" si="44"/>
        <v>783147.11300000001</v>
      </c>
      <c r="P139" s="45">
        <f t="shared" si="45"/>
        <v>1347013.0343600002</v>
      </c>
      <c r="Q139" s="45">
        <f t="shared" si="46"/>
        <v>7972437.6103399992</v>
      </c>
      <c r="R139" s="45">
        <f t="shared" si="47"/>
        <v>14801480.435699999</v>
      </c>
      <c r="S139" s="45">
        <f t="shared" si="48"/>
        <v>14801480.435699999</v>
      </c>
      <c r="T139" s="45">
        <f t="shared" si="49"/>
        <v>3007.54206172064</v>
      </c>
      <c r="U139" s="45" t="e">
        <f>R139/#REF!</f>
        <v>#REF!</v>
      </c>
    </row>
    <row r="140" spans="1:21" ht="13" x14ac:dyDescent="0.15">
      <c r="A140" s="81" t="s">
        <v>147</v>
      </c>
      <c r="B140" s="82">
        <v>43.1</v>
      </c>
      <c r="C140" s="81" t="s">
        <v>147</v>
      </c>
      <c r="D140" s="83">
        <v>369419</v>
      </c>
      <c r="E140" s="83">
        <v>279497108</v>
      </c>
      <c r="F140" s="82">
        <v>111.5</v>
      </c>
      <c r="G140" s="82">
        <v>756.58600000000001</v>
      </c>
      <c r="H140" s="7">
        <f t="shared" si="40"/>
        <v>68.400000000000006</v>
      </c>
      <c r="I140" s="7" t="s">
        <v>566</v>
      </c>
      <c r="J140" s="7">
        <v>30</v>
      </c>
      <c r="K140" s="7">
        <v>5</v>
      </c>
      <c r="L140" s="7">
        <f t="shared" si="41"/>
        <v>8.1000000000000014</v>
      </c>
      <c r="M140" s="7">
        <f t="shared" si="42"/>
        <v>68.400000000000006</v>
      </c>
      <c r="N140" s="45">
        <f t="shared" si="43"/>
        <v>838491.32400000002</v>
      </c>
      <c r="O140" s="45">
        <f t="shared" si="44"/>
        <v>139748.554</v>
      </c>
      <c r="P140" s="45">
        <f t="shared" si="45"/>
        <v>226392.65748000002</v>
      </c>
      <c r="Q140" s="45">
        <f t="shared" si="46"/>
        <v>1911760.21872</v>
      </c>
      <c r="R140" s="45">
        <f t="shared" si="47"/>
        <v>3116392.7542000003</v>
      </c>
      <c r="S140" s="45">
        <f t="shared" si="48"/>
        <v>3116392.7541999999</v>
      </c>
      <c r="T140" s="45">
        <f t="shared" si="49"/>
        <v>2526.8247346897774</v>
      </c>
      <c r="U140" s="45">
        <f>R140/G140</f>
        <v>4119.0198526010263</v>
      </c>
    </row>
    <row r="141" spans="1:21" ht="13" x14ac:dyDescent="0.15">
      <c r="A141" s="81" t="s">
        <v>148</v>
      </c>
      <c r="B141" s="82">
        <v>44.4</v>
      </c>
      <c r="C141" s="81" t="s">
        <v>148</v>
      </c>
      <c r="D141" s="83">
        <v>583117</v>
      </c>
      <c r="E141" s="83">
        <v>375522027</v>
      </c>
      <c r="F141" s="82">
        <v>75.8</v>
      </c>
      <c r="G141" s="82">
        <v>643.99099999999999</v>
      </c>
      <c r="H141" s="7">
        <f t="shared" si="40"/>
        <v>31.4</v>
      </c>
      <c r="I141" s="7" t="s">
        <v>566</v>
      </c>
      <c r="J141" s="7">
        <v>30</v>
      </c>
      <c r="K141" s="7">
        <v>5</v>
      </c>
      <c r="L141" s="7">
        <f t="shared" si="41"/>
        <v>9.3999999999999986</v>
      </c>
      <c r="M141" s="7">
        <f t="shared" si="42"/>
        <v>31.4</v>
      </c>
      <c r="N141" s="45">
        <f t="shared" si="43"/>
        <v>1126566.081</v>
      </c>
      <c r="O141" s="45">
        <f t="shared" si="44"/>
        <v>187761.0135</v>
      </c>
      <c r="P141" s="45">
        <f t="shared" si="45"/>
        <v>352990.70537999994</v>
      </c>
      <c r="Q141" s="45">
        <f t="shared" si="46"/>
        <v>1179139.16478</v>
      </c>
      <c r="R141" s="45">
        <f t="shared" si="47"/>
        <v>2846456.9646600001</v>
      </c>
      <c r="S141" s="45">
        <f t="shared" si="48"/>
        <v>2846456.9646600001</v>
      </c>
      <c r="T141" s="45">
        <f t="shared" si="49"/>
        <v>1830.9870243217686</v>
      </c>
      <c r="U141" s="45" t="e">
        <f>R141/#REF!</f>
        <v>#REF!</v>
      </c>
    </row>
    <row r="142" spans="1:21" ht="13" x14ac:dyDescent="0.15">
      <c r="A142" s="81" t="s">
        <v>149</v>
      </c>
      <c r="B142" s="82">
        <v>44.6</v>
      </c>
      <c r="C142" s="81" t="s">
        <v>149</v>
      </c>
      <c r="D142" s="83">
        <v>489054</v>
      </c>
      <c r="E142" s="83">
        <v>998688193</v>
      </c>
      <c r="F142" s="82">
        <v>72</v>
      </c>
      <c r="G142" s="84">
        <v>2042.0820000000001</v>
      </c>
      <c r="H142" s="7">
        <f t="shared" si="40"/>
        <v>27.4</v>
      </c>
      <c r="I142" s="7" t="s">
        <v>566</v>
      </c>
      <c r="J142" s="7">
        <v>30</v>
      </c>
      <c r="K142" s="7">
        <v>5</v>
      </c>
      <c r="L142" s="7">
        <f t="shared" si="41"/>
        <v>9.6000000000000014</v>
      </c>
      <c r="M142" s="7">
        <f t="shared" si="42"/>
        <v>27.4</v>
      </c>
      <c r="N142" s="45">
        <f t="shared" si="43"/>
        <v>2996064.5789999999</v>
      </c>
      <c r="O142" s="45">
        <f t="shared" si="44"/>
        <v>499344.09649999999</v>
      </c>
      <c r="P142" s="45">
        <f t="shared" si="45"/>
        <v>958740.66528000007</v>
      </c>
      <c r="Q142" s="45">
        <f t="shared" si="46"/>
        <v>2736405.6488199998</v>
      </c>
      <c r="R142" s="45">
        <f t="shared" si="47"/>
        <v>7190554.9896</v>
      </c>
      <c r="S142" s="45">
        <f t="shared" si="48"/>
        <v>7190554.9896</v>
      </c>
      <c r="T142" s="45">
        <f t="shared" si="49"/>
        <v>1340.0077219328116</v>
      </c>
      <c r="U142" s="45" t="e">
        <f>R142/#REF!</f>
        <v>#REF!</v>
      </c>
    </row>
    <row r="143" spans="1:21" ht="13" x14ac:dyDescent="0.15">
      <c r="A143" s="81" t="s">
        <v>150</v>
      </c>
      <c r="B143" s="82">
        <v>44.8</v>
      </c>
      <c r="C143" s="81" t="s">
        <v>150</v>
      </c>
      <c r="D143" s="83">
        <v>378250</v>
      </c>
      <c r="E143" s="83">
        <v>1255288275</v>
      </c>
      <c r="F143" s="82">
        <v>76.2</v>
      </c>
      <c r="G143" s="84">
        <v>3318.6709999999998</v>
      </c>
      <c r="H143" s="7">
        <f t="shared" si="40"/>
        <v>31.400000000000006</v>
      </c>
      <c r="I143" s="7" t="s">
        <v>566</v>
      </c>
      <c r="J143" s="7">
        <v>30</v>
      </c>
      <c r="K143" s="7">
        <v>5</v>
      </c>
      <c r="L143" s="7">
        <f t="shared" si="41"/>
        <v>9.7999999999999972</v>
      </c>
      <c r="M143" s="7">
        <f t="shared" si="42"/>
        <v>31.400000000000006</v>
      </c>
      <c r="N143" s="45">
        <f t="shared" si="43"/>
        <v>3765864.8250000002</v>
      </c>
      <c r="O143" s="45">
        <f t="shared" si="44"/>
        <v>627644.13749999995</v>
      </c>
      <c r="P143" s="45">
        <f t="shared" si="45"/>
        <v>1230182.5094999997</v>
      </c>
      <c r="Q143" s="45">
        <f t="shared" si="46"/>
        <v>3941605.1835000007</v>
      </c>
      <c r="R143" s="45">
        <f t="shared" si="47"/>
        <v>9565296.6555000003</v>
      </c>
      <c r="S143" s="45">
        <f t="shared" si="48"/>
        <v>9565296.6555000003</v>
      </c>
      <c r="T143" s="45">
        <f t="shared" si="49"/>
        <v>1187.7059170674047</v>
      </c>
      <c r="U143" s="45">
        <f>R143/G143</f>
        <v>2882.2672254947843</v>
      </c>
    </row>
    <row r="144" spans="1:21" ht="13" x14ac:dyDescent="0.15">
      <c r="A144" s="81" t="s">
        <v>151</v>
      </c>
      <c r="B144" s="82">
        <v>44.1</v>
      </c>
      <c r="C144" s="81" t="s">
        <v>151</v>
      </c>
      <c r="D144" s="83">
        <v>333431</v>
      </c>
      <c r="E144" s="83">
        <v>2407835746</v>
      </c>
      <c r="F144" s="82">
        <v>102.3</v>
      </c>
      <c r="G144" s="84">
        <v>7221.3890000000001</v>
      </c>
      <c r="H144" s="7">
        <f t="shared" si="40"/>
        <v>58.199999999999996</v>
      </c>
      <c r="I144" s="7" t="s">
        <v>566</v>
      </c>
      <c r="J144" s="7">
        <v>30</v>
      </c>
      <c r="K144" s="7">
        <v>5</v>
      </c>
      <c r="L144" s="7">
        <f t="shared" si="41"/>
        <v>9.1000000000000014</v>
      </c>
      <c r="M144" s="7">
        <f t="shared" si="42"/>
        <v>58.199999999999996</v>
      </c>
      <c r="N144" s="45">
        <f t="shared" si="43"/>
        <v>7223507.2379999999</v>
      </c>
      <c r="O144" s="45">
        <f t="shared" si="44"/>
        <v>1203917.8729999999</v>
      </c>
      <c r="P144" s="45">
        <f t="shared" si="45"/>
        <v>2191130.5288600004</v>
      </c>
      <c r="Q144" s="45">
        <f t="shared" si="46"/>
        <v>14013604.041719997</v>
      </c>
      <c r="R144" s="45">
        <f t="shared" si="47"/>
        <v>24632159.68158</v>
      </c>
      <c r="S144" s="45">
        <f t="shared" si="48"/>
        <v>24632159.68158</v>
      </c>
      <c r="T144" s="45">
        <f t="shared" si="49"/>
        <v>1940.5690569667411</v>
      </c>
      <c r="U144" s="45">
        <f>R144/G144</f>
        <v>3411.0002496167981</v>
      </c>
    </row>
    <row r="145" spans="1:21" ht="13" x14ac:dyDescent="0.15">
      <c r="A145" s="81" t="s">
        <v>152</v>
      </c>
      <c r="B145" s="82">
        <v>42.8</v>
      </c>
      <c r="C145" s="81" t="s">
        <v>152</v>
      </c>
      <c r="D145" s="83">
        <v>619201</v>
      </c>
      <c r="E145" s="83">
        <v>692193748</v>
      </c>
      <c r="F145" s="82">
        <v>91.1</v>
      </c>
      <c r="G145" s="84">
        <v>1117.883</v>
      </c>
      <c r="H145" s="7">
        <f t="shared" si="40"/>
        <v>48.3</v>
      </c>
      <c r="I145" s="7" t="s">
        <v>566</v>
      </c>
      <c r="J145" s="7">
        <v>30</v>
      </c>
      <c r="K145" s="7">
        <v>5</v>
      </c>
      <c r="L145" s="7">
        <f t="shared" si="41"/>
        <v>7.7999999999999972</v>
      </c>
      <c r="M145" s="7">
        <f t="shared" si="42"/>
        <v>48.3</v>
      </c>
      <c r="N145" s="45">
        <f t="shared" si="43"/>
        <v>2076581.2439999999</v>
      </c>
      <c r="O145" s="45">
        <f t="shared" si="44"/>
        <v>346096.87400000001</v>
      </c>
      <c r="P145" s="45">
        <f t="shared" si="45"/>
        <v>539911.12343999976</v>
      </c>
      <c r="Q145" s="45">
        <f t="shared" si="46"/>
        <v>3343295.8028399996</v>
      </c>
      <c r="R145" s="45">
        <f t="shared" si="47"/>
        <v>6305885.0442799991</v>
      </c>
      <c r="S145" s="45">
        <f t="shared" si="48"/>
        <v>6305885.0442799991</v>
      </c>
      <c r="T145" s="45">
        <f t="shared" si="49"/>
        <v>2990.7385682043641</v>
      </c>
      <c r="U145" s="45"/>
    </row>
    <row r="146" spans="1:21" ht="13" x14ac:dyDescent="0.15">
      <c r="A146" s="81" t="s">
        <v>153</v>
      </c>
      <c r="B146" s="82">
        <v>44.1</v>
      </c>
      <c r="C146" s="81" t="s">
        <v>153</v>
      </c>
      <c r="D146" s="83">
        <v>162297</v>
      </c>
      <c r="E146" s="83">
        <v>78210783</v>
      </c>
      <c r="F146" s="82">
        <v>95.2</v>
      </c>
      <c r="G146" s="82">
        <v>481.899</v>
      </c>
      <c r="H146" s="7">
        <f t="shared" si="40"/>
        <v>51.1</v>
      </c>
      <c r="I146" s="7" t="s">
        <v>566</v>
      </c>
      <c r="J146" s="7">
        <v>30</v>
      </c>
      <c r="K146" s="7">
        <v>5</v>
      </c>
      <c r="L146" s="7">
        <f t="shared" si="41"/>
        <v>9.1000000000000014</v>
      </c>
      <c r="M146" s="7">
        <f t="shared" si="42"/>
        <v>51.1</v>
      </c>
      <c r="N146" s="45">
        <f t="shared" si="43"/>
        <v>234632.34899999999</v>
      </c>
      <c r="O146" s="45">
        <f t="shared" si="44"/>
        <v>39105.391499999998</v>
      </c>
      <c r="P146" s="45">
        <f t="shared" si="45"/>
        <v>71171.81253000001</v>
      </c>
      <c r="Q146" s="45">
        <f t="shared" si="46"/>
        <v>399657.10113000002</v>
      </c>
      <c r="R146" s="45">
        <f t="shared" si="47"/>
        <v>744566.65415999992</v>
      </c>
      <c r="S146" s="45">
        <f t="shared" si="48"/>
        <v>744566.65416000003</v>
      </c>
      <c r="T146" s="45">
        <f t="shared" si="49"/>
        <v>829.3378926497046</v>
      </c>
      <c r="U146" s="45">
        <f>R146/G146</f>
        <v>1545.0678547994496</v>
      </c>
    </row>
    <row r="147" spans="1:21" ht="13" x14ac:dyDescent="0.15">
      <c r="A147" s="81" t="s">
        <v>154</v>
      </c>
      <c r="B147" s="82">
        <v>44.5</v>
      </c>
      <c r="C147" s="81" t="s">
        <v>154</v>
      </c>
      <c r="D147" s="83">
        <v>421296</v>
      </c>
      <c r="E147" s="83">
        <v>827083183</v>
      </c>
      <c r="F147" s="82">
        <v>62.8</v>
      </c>
      <c r="G147" s="84">
        <v>1963.19</v>
      </c>
      <c r="H147" s="7">
        <f t="shared" si="40"/>
        <v>18.299999999999997</v>
      </c>
      <c r="I147" s="7" t="s">
        <v>566</v>
      </c>
      <c r="J147" s="7">
        <v>30</v>
      </c>
      <c r="K147" s="7">
        <v>5</v>
      </c>
      <c r="L147" s="7">
        <f t="shared" si="41"/>
        <v>9.5</v>
      </c>
      <c r="M147" s="7">
        <f t="shared" si="42"/>
        <v>18.299999999999997</v>
      </c>
      <c r="N147" s="45">
        <f t="shared" si="43"/>
        <v>2481249.5490000001</v>
      </c>
      <c r="O147" s="45">
        <f t="shared" si="44"/>
        <v>413541.59149999998</v>
      </c>
      <c r="P147" s="45">
        <f t="shared" si="45"/>
        <v>785729.02385</v>
      </c>
      <c r="Q147" s="45">
        <f t="shared" si="46"/>
        <v>1513562.2248899997</v>
      </c>
      <c r="R147" s="45">
        <f t="shared" si="47"/>
        <v>5194082.3892400004</v>
      </c>
      <c r="S147" s="45">
        <f t="shared" si="48"/>
        <v>5194082.3892399995</v>
      </c>
      <c r="T147" s="45">
        <f t="shared" si="49"/>
        <v>770.97083058185899</v>
      </c>
      <c r="U147" s="45">
        <f>R147/G147</f>
        <v>2645.7359650568719</v>
      </c>
    </row>
    <row r="148" spans="1:21" ht="13" x14ac:dyDescent="0.15">
      <c r="A148" s="81" t="s">
        <v>155</v>
      </c>
      <c r="B148" s="82">
        <v>44.3</v>
      </c>
      <c r="C148" s="81" t="s">
        <v>155</v>
      </c>
      <c r="D148" s="83">
        <v>674302</v>
      </c>
      <c r="E148" s="83">
        <v>4710167444</v>
      </c>
      <c r="F148" s="82">
        <v>61.4</v>
      </c>
      <c r="G148" s="84">
        <v>6985.25</v>
      </c>
      <c r="H148" s="7">
        <f t="shared" si="40"/>
        <v>17.100000000000001</v>
      </c>
      <c r="I148" s="7" t="s">
        <v>566</v>
      </c>
      <c r="J148" s="7">
        <v>30</v>
      </c>
      <c r="K148" s="7">
        <v>5</v>
      </c>
      <c r="L148" s="7">
        <f t="shared" si="41"/>
        <v>9.2999999999999972</v>
      </c>
      <c r="M148" s="7">
        <f t="shared" si="42"/>
        <v>17.100000000000001</v>
      </c>
      <c r="N148" s="45">
        <f t="shared" si="43"/>
        <v>14130502.332</v>
      </c>
      <c r="O148" s="45">
        <f t="shared" si="44"/>
        <v>2355083.7220000001</v>
      </c>
      <c r="P148" s="45">
        <f t="shared" si="45"/>
        <v>4380455.7229199987</v>
      </c>
      <c r="Q148" s="45">
        <f t="shared" si="46"/>
        <v>8054386.3292400008</v>
      </c>
      <c r="R148" s="45">
        <f t="shared" si="47"/>
        <v>28920428.10616</v>
      </c>
      <c r="S148" s="45">
        <f t="shared" si="48"/>
        <v>28920428.106159996</v>
      </c>
      <c r="T148" s="45">
        <f t="shared" si="49"/>
        <v>1153.0562727518702</v>
      </c>
      <c r="U148" s="45"/>
    </row>
    <row r="149" spans="1:21" ht="13" x14ac:dyDescent="0.15">
      <c r="A149" s="81" t="s">
        <v>156</v>
      </c>
      <c r="B149" s="82">
        <v>43.1</v>
      </c>
      <c r="C149" s="81" t="s">
        <v>156</v>
      </c>
      <c r="D149" s="83">
        <v>225557</v>
      </c>
      <c r="E149" s="83">
        <v>225206127</v>
      </c>
      <c r="F149" s="82">
        <v>94.2</v>
      </c>
      <c r="G149" s="82">
        <v>998.44600000000003</v>
      </c>
      <c r="H149" s="7">
        <f t="shared" si="40"/>
        <v>51.1</v>
      </c>
      <c r="I149" s="7" t="s">
        <v>566</v>
      </c>
      <c r="J149" s="7">
        <v>30</v>
      </c>
      <c r="K149" s="7">
        <v>5</v>
      </c>
      <c r="L149" s="7">
        <f t="shared" si="41"/>
        <v>8.1000000000000014</v>
      </c>
      <c r="M149" s="7">
        <f t="shared" si="42"/>
        <v>51.1</v>
      </c>
      <c r="N149" s="45">
        <f t="shared" si="43"/>
        <v>675618.38100000005</v>
      </c>
      <c r="O149" s="45">
        <f t="shared" si="44"/>
        <v>112603.0635</v>
      </c>
      <c r="P149" s="45">
        <f t="shared" si="45"/>
        <v>182416.96287000002</v>
      </c>
      <c r="Q149" s="45">
        <f t="shared" si="46"/>
        <v>1150803.3089700001</v>
      </c>
      <c r="R149" s="45">
        <f t="shared" si="47"/>
        <v>2121441.7163400003</v>
      </c>
      <c r="S149" s="45">
        <f t="shared" si="48"/>
        <v>2121441.7163400003</v>
      </c>
      <c r="T149" s="45">
        <f t="shared" si="49"/>
        <v>1152.5944407308959</v>
      </c>
      <c r="U149" s="45">
        <f>R149/G149</f>
        <v>2124.7435678444303</v>
      </c>
    </row>
    <row r="150" spans="1:21" ht="13" x14ac:dyDescent="0.15">
      <c r="A150" s="81" t="s">
        <v>157</v>
      </c>
      <c r="B150" s="82">
        <v>44.9</v>
      </c>
      <c r="C150" s="81" t="s">
        <v>157</v>
      </c>
      <c r="D150" s="83">
        <v>308341</v>
      </c>
      <c r="E150" s="83">
        <v>130616855</v>
      </c>
      <c r="F150" s="82">
        <v>79.7</v>
      </c>
      <c r="G150" s="82">
        <v>423.61200000000002</v>
      </c>
      <c r="H150" s="7">
        <f t="shared" si="40"/>
        <v>34.800000000000004</v>
      </c>
      <c r="I150" s="7" t="s">
        <v>566</v>
      </c>
      <c r="J150" s="7">
        <v>30</v>
      </c>
      <c r="K150" s="7">
        <v>5</v>
      </c>
      <c r="L150" s="7">
        <f t="shared" si="41"/>
        <v>9.8999999999999986</v>
      </c>
      <c r="M150" s="7">
        <f t="shared" si="42"/>
        <v>34.800000000000004</v>
      </c>
      <c r="N150" s="45">
        <f t="shared" si="43"/>
        <v>391850.565</v>
      </c>
      <c r="O150" s="45">
        <f t="shared" si="44"/>
        <v>65308.427499999998</v>
      </c>
      <c r="P150" s="45">
        <f t="shared" si="45"/>
        <v>129310.68644999998</v>
      </c>
      <c r="Q150" s="45">
        <f t="shared" si="46"/>
        <v>454546.65540000011</v>
      </c>
      <c r="R150" s="45">
        <f t="shared" si="47"/>
        <v>1041016.3343500001</v>
      </c>
      <c r="S150" s="45">
        <f t="shared" si="48"/>
        <v>1041016.33435</v>
      </c>
      <c r="T150" s="45">
        <f t="shared" si="49"/>
        <v>1073.0259185292202</v>
      </c>
      <c r="U150" s="45">
        <f>R150/G150</f>
        <v>2457.4760260568637</v>
      </c>
    </row>
    <row r="151" spans="1:21" ht="13" x14ac:dyDescent="0.15">
      <c r="A151" s="81" t="s">
        <v>158</v>
      </c>
      <c r="B151" s="82">
        <v>44.9</v>
      </c>
      <c r="C151" s="81" t="s">
        <v>158</v>
      </c>
      <c r="D151" s="83">
        <v>328590</v>
      </c>
      <c r="E151" s="83">
        <v>785713103</v>
      </c>
      <c r="F151" s="82">
        <v>57.7</v>
      </c>
      <c r="G151" s="84">
        <v>2391.1680000000001</v>
      </c>
      <c r="H151" s="7">
        <f t="shared" si="40"/>
        <v>12.800000000000004</v>
      </c>
      <c r="I151" s="7" t="s">
        <v>566</v>
      </c>
      <c r="J151" s="7">
        <v>30</v>
      </c>
      <c r="K151" s="7">
        <v>5</v>
      </c>
      <c r="L151" s="7">
        <f t="shared" si="41"/>
        <v>9.8999999999999986</v>
      </c>
      <c r="M151" s="7">
        <f t="shared" si="42"/>
        <v>12.800000000000004</v>
      </c>
      <c r="N151" s="45">
        <f t="shared" si="43"/>
        <v>2357139.3089999999</v>
      </c>
      <c r="O151" s="45">
        <f t="shared" si="44"/>
        <v>392856.5515</v>
      </c>
      <c r="P151" s="45">
        <f t="shared" si="45"/>
        <v>777855.97196999984</v>
      </c>
      <c r="Q151" s="45">
        <f t="shared" si="46"/>
        <v>1005712.7718400003</v>
      </c>
      <c r="R151" s="45">
        <f t="shared" si="47"/>
        <v>4533564.6043100003</v>
      </c>
      <c r="S151" s="45">
        <f t="shared" si="48"/>
        <v>4533564.6043099994</v>
      </c>
      <c r="T151" s="45">
        <f t="shared" si="49"/>
        <v>420.59477704619678</v>
      </c>
      <c r="U151" s="45">
        <f>R151/G151</f>
        <v>1895.9623934035585</v>
      </c>
    </row>
    <row r="152" spans="1:21" ht="13" x14ac:dyDescent="0.15">
      <c r="A152" s="81" t="s">
        <v>159</v>
      </c>
      <c r="B152" s="82">
        <v>44.1</v>
      </c>
      <c r="C152" s="81" t="s">
        <v>159</v>
      </c>
      <c r="D152" s="83">
        <v>616915</v>
      </c>
      <c r="E152" s="83">
        <v>1828070065</v>
      </c>
      <c r="F152" s="82">
        <v>70.3</v>
      </c>
      <c r="G152" s="84">
        <v>2963.2449999999999</v>
      </c>
      <c r="H152" s="7">
        <f t="shared" si="40"/>
        <v>26.199999999999996</v>
      </c>
      <c r="I152" s="7" t="s">
        <v>566</v>
      </c>
      <c r="J152" s="7">
        <v>30</v>
      </c>
      <c r="K152" s="7">
        <v>5</v>
      </c>
      <c r="L152" s="7">
        <f t="shared" si="41"/>
        <v>9.1000000000000014</v>
      </c>
      <c r="M152" s="7">
        <f t="shared" si="42"/>
        <v>26.199999999999996</v>
      </c>
      <c r="N152" s="45">
        <f t="shared" si="43"/>
        <v>5484210.1950000003</v>
      </c>
      <c r="O152" s="45">
        <f t="shared" si="44"/>
        <v>914035.03249999997</v>
      </c>
      <c r="P152" s="45">
        <f t="shared" si="45"/>
        <v>1663543.7591500003</v>
      </c>
      <c r="Q152" s="45">
        <f t="shared" si="46"/>
        <v>4789543.5702999989</v>
      </c>
      <c r="R152" s="45">
        <f t="shared" si="47"/>
        <v>12851332.556949999</v>
      </c>
      <c r="S152" s="45">
        <f t="shared" si="48"/>
        <v>12851332.556949999</v>
      </c>
      <c r="T152" s="45">
        <f t="shared" si="49"/>
        <v>1616.3171017921229</v>
      </c>
      <c r="U152" s="45" t="e">
        <f>R152/#REF!</f>
        <v>#REF!</v>
      </c>
    </row>
    <row r="153" spans="1:21" ht="13" x14ac:dyDescent="0.15">
      <c r="A153" s="81" t="s">
        <v>160</v>
      </c>
      <c r="B153" s="82">
        <v>44.5</v>
      </c>
      <c r="C153" s="81" t="s">
        <v>160</v>
      </c>
      <c r="D153" s="83">
        <v>534778</v>
      </c>
      <c r="E153" s="83">
        <v>1473329669</v>
      </c>
      <c r="F153" s="82">
        <v>60.4</v>
      </c>
      <c r="G153" s="84">
        <v>2755.0309999999999</v>
      </c>
      <c r="H153" s="7">
        <f t="shared" si="40"/>
        <v>15.899999999999999</v>
      </c>
      <c r="I153" s="7" t="s">
        <v>566</v>
      </c>
      <c r="J153" s="7">
        <v>30</v>
      </c>
      <c r="K153" s="7">
        <v>5</v>
      </c>
      <c r="L153" s="7">
        <f t="shared" si="41"/>
        <v>9.5</v>
      </c>
      <c r="M153" s="7">
        <f t="shared" si="42"/>
        <v>15.899999999999999</v>
      </c>
      <c r="N153" s="45">
        <f t="shared" si="43"/>
        <v>4419989.0070000002</v>
      </c>
      <c r="O153" s="45">
        <f t="shared" si="44"/>
        <v>736664.8345</v>
      </c>
      <c r="P153" s="45">
        <f t="shared" si="45"/>
        <v>1399663.1855500001</v>
      </c>
      <c r="Q153" s="45">
        <f t="shared" si="46"/>
        <v>2342594.1737099998</v>
      </c>
      <c r="R153" s="45">
        <f t="shared" si="47"/>
        <v>8898911.2007599995</v>
      </c>
      <c r="S153" s="45">
        <f t="shared" si="48"/>
        <v>8898911.2007599995</v>
      </c>
      <c r="T153" s="45">
        <f t="shared" si="49"/>
        <v>850.29684737122739</v>
      </c>
      <c r="U153" s="45" t="e">
        <f>R153/#REF!</f>
        <v>#REF!</v>
      </c>
    </row>
    <row r="154" spans="1:21" ht="13" x14ac:dyDescent="0.15">
      <c r="A154" s="81" t="s">
        <v>161</v>
      </c>
      <c r="B154" s="82">
        <v>43.7</v>
      </c>
      <c r="C154" s="81" t="s">
        <v>161</v>
      </c>
      <c r="D154" s="83">
        <v>476428</v>
      </c>
      <c r="E154" s="83">
        <v>915387061</v>
      </c>
      <c r="F154" s="82">
        <v>91.4</v>
      </c>
      <c r="G154" s="84">
        <v>1921.356</v>
      </c>
      <c r="H154" s="7">
        <f t="shared" si="40"/>
        <v>47.7</v>
      </c>
      <c r="I154" s="7" t="s">
        <v>566</v>
      </c>
      <c r="J154" s="7">
        <v>30</v>
      </c>
      <c r="K154" s="7">
        <v>5</v>
      </c>
      <c r="L154" s="7">
        <f t="shared" si="41"/>
        <v>8.7000000000000028</v>
      </c>
      <c r="M154" s="7">
        <f t="shared" si="42"/>
        <v>47.7</v>
      </c>
      <c r="N154" s="45">
        <f t="shared" si="43"/>
        <v>2746161.1830000002</v>
      </c>
      <c r="O154" s="45">
        <f t="shared" si="44"/>
        <v>457693.53049999999</v>
      </c>
      <c r="P154" s="45">
        <f t="shared" si="45"/>
        <v>796386.74307000032</v>
      </c>
      <c r="Q154" s="45">
        <f t="shared" si="46"/>
        <v>4366396.2809700007</v>
      </c>
      <c r="R154" s="45">
        <f t="shared" si="47"/>
        <v>8366637.737540001</v>
      </c>
      <c r="S154" s="45">
        <f t="shared" si="48"/>
        <v>8366637.737540001</v>
      </c>
      <c r="T154" s="45">
        <f t="shared" si="49"/>
        <v>2272.5597343594841</v>
      </c>
      <c r="U154" s="45" t="e">
        <f>R154/#REF!</f>
        <v>#REF!</v>
      </c>
    </row>
    <row r="155" spans="1:21" ht="13" x14ac:dyDescent="0.15">
      <c r="A155" s="81" t="s">
        <v>162</v>
      </c>
      <c r="B155" s="82">
        <v>44.6</v>
      </c>
      <c r="C155" s="81" t="s">
        <v>162</v>
      </c>
      <c r="D155" s="83">
        <v>413439</v>
      </c>
      <c r="E155" s="83">
        <v>390042116</v>
      </c>
      <c r="F155" s="82">
        <v>98.9</v>
      </c>
      <c r="G155" s="82">
        <v>943.40899999999999</v>
      </c>
      <c r="H155" s="7">
        <f t="shared" si="40"/>
        <v>54.300000000000004</v>
      </c>
      <c r="I155" s="7" t="s">
        <v>566</v>
      </c>
      <c r="J155" s="7">
        <v>30</v>
      </c>
      <c r="K155" s="7">
        <v>5</v>
      </c>
      <c r="L155" s="7">
        <f t="shared" si="41"/>
        <v>9.6000000000000014</v>
      </c>
      <c r="M155" s="7">
        <f t="shared" si="42"/>
        <v>54.300000000000004</v>
      </c>
      <c r="N155" s="45">
        <f t="shared" si="43"/>
        <v>1170126.348</v>
      </c>
      <c r="O155" s="45">
        <f t="shared" si="44"/>
        <v>195021.05799999999</v>
      </c>
      <c r="P155" s="45">
        <f t="shared" si="45"/>
        <v>374440.43136000005</v>
      </c>
      <c r="Q155" s="45">
        <f t="shared" si="46"/>
        <v>2117928.6898800004</v>
      </c>
      <c r="R155" s="45">
        <f t="shared" si="47"/>
        <v>3857516.5272400007</v>
      </c>
      <c r="S155" s="45">
        <f t="shared" si="48"/>
        <v>3857516.5272400002</v>
      </c>
      <c r="T155" s="45">
        <f t="shared" si="49"/>
        <v>2244.9740143246463</v>
      </c>
      <c r="U155" s="45">
        <f>R155/G155</f>
        <v>4088.9121550038221</v>
      </c>
    </row>
    <row r="156" spans="1:21" ht="13" x14ac:dyDescent="0.15">
      <c r="A156" s="81" t="s">
        <v>163</v>
      </c>
      <c r="B156" s="82">
        <v>43.7</v>
      </c>
      <c r="C156" s="81" t="s">
        <v>163</v>
      </c>
      <c r="D156" s="83">
        <v>331955</v>
      </c>
      <c r="E156" s="83">
        <v>150584576</v>
      </c>
      <c r="F156" s="82">
        <v>65.7</v>
      </c>
      <c r="G156" s="82">
        <v>453.63</v>
      </c>
      <c r="H156" s="7">
        <f t="shared" si="40"/>
        <v>22</v>
      </c>
      <c r="I156" s="7" t="s">
        <v>566</v>
      </c>
      <c r="J156" s="7">
        <v>30</v>
      </c>
      <c r="K156" s="7">
        <v>5</v>
      </c>
      <c r="L156" s="7">
        <f t="shared" si="41"/>
        <v>8.7000000000000028</v>
      </c>
      <c r="M156" s="7">
        <f t="shared" si="42"/>
        <v>22</v>
      </c>
      <c r="N156" s="45">
        <f t="shared" si="43"/>
        <v>451753.728</v>
      </c>
      <c r="O156" s="45">
        <f t="shared" si="44"/>
        <v>75292.288</v>
      </c>
      <c r="P156" s="45">
        <f t="shared" si="45"/>
        <v>131008.58112000005</v>
      </c>
      <c r="Q156" s="45">
        <f t="shared" si="46"/>
        <v>331286.06719999999</v>
      </c>
      <c r="R156" s="45">
        <f t="shared" si="47"/>
        <v>989340.66431999998</v>
      </c>
      <c r="S156" s="45">
        <f t="shared" si="48"/>
        <v>989340.6643200001</v>
      </c>
      <c r="T156" s="45">
        <f t="shared" si="49"/>
        <v>730.30017238718779</v>
      </c>
      <c r="U156" s="45">
        <f>R156/G156</f>
        <v>2180.9418784471927</v>
      </c>
    </row>
    <row r="157" spans="1:21" ht="13" x14ac:dyDescent="0.15">
      <c r="A157" s="81" t="s">
        <v>164</v>
      </c>
      <c r="B157" s="82">
        <v>44.1</v>
      </c>
      <c r="C157" s="81" t="s">
        <v>164</v>
      </c>
      <c r="D157" s="83">
        <v>837923</v>
      </c>
      <c r="E157" s="83">
        <v>7588089587</v>
      </c>
      <c r="F157" s="82">
        <v>78.400000000000006</v>
      </c>
      <c r="G157" s="84">
        <v>9055.8349999999991</v>
      </c>
      <c r="H157" s="7">
        <f t="shared" si="40"/>
        <v>34.300000000000004</v>
      </c>
      <c r="I157" s="7" t="s">
        <v>566</v>
      </c>
      <c r="J157" s="7">
        <v>30</v>
      </c>
      <c r="K157" s="7">
        <v>5</v>
      </c>
      <c r="L157" s="7">
        <f t="shared" si="41"/>
        <v>9.1000000000000014</v>
      </c>
      <c r="M157" s="7">
        <f t="shared" si="42"/>
        <v>34.300000000000004</v>
      </c>
      <c r="N157" s="45">
        <f t="shared" si="43"/>
        <v>22764268.761</v>
      </c>
      <c r="O157" s="45">
        <f t="shared" si="44"/>
        <v>3794044.7935000001</v>
      </c>
      <c r="P157" s="45">
        <f t="shared" si="45"/>
        <v>6905161.524170001</v>
      </c>
      <c r="Q157" s="45">
        <f t="shared" si="46"/>
        <v>26027147.283410005</v>
      </c>
      <c r="R157" s="45">
        <f t="shared" si="47"/>
        <v>59490622.362080008</v>
      </c>
      <c r="S157" s="45">
        <f t="shared" si="48"/>
        <v>59490622.362080008</v>
      </c>
      <c r="T157" s="45">
        <f t="shared" si="49"/>
        <v>2874.0748129145472</v>
      </c>
      <c r="U157" s="45"/>
    </row>
    <row r="158" spans="1:21" ht="13" x14ac:dyDescent="0.15">
      <c r="A158" s="81" t="s">
        <v>165</v>
      </c>
      <c r="B158" s="82">
        <v>44.1</v>
      </c>
      <c r="C158" s="81" t="s">
        <v>165</v>
      </c>
      <c r="D158" s="83">
        <v>898221</v>
      </c>
      <c r="E158" s="83">
        <v>5928448434</v>
      </c>
      <c r="F158" s="82">
        <v>75.900000000000006</v>
      </c>
      <c r="G158" s="84">
        <v>6600.2129999999997</v>
      </c>
      <c r="H158" s="7">
        <f t="shared" si="40"/>
        <v>31.800000000000004</v>
      </c>
      <c r="I158" s="7" t="s">
        <v>566</v>
      </c>
      <c r="J158" s="7">
        <v>30</v>
      </c>
      <c r="K158" s="7">
        <v>5</v>
      </c>
      <c r="L158" s="7">
        <f t="shared" si="41"/>
        <v>9.1000000000000014</v>
      </c>
      <c r="M158" s="7">
        <f t="shared" si="42"/>
        <v>31.800000000000004</v>
      </c>
      <c r="N158" s="45">
        <f t="shared" si="43"/>
        <v>17785345.302000001</v>
      </c>
      <c r="O158" s="45">
        <f t="shared" si="44"/>
        <v>2964224.2170000002</v>
      </c>
      <c r="P158" s="45">
        <f t="shared" si="45"/>
        <v>5394888.0749400007</v>
      </c>
      <c r="Q158" s="45">
        <f t="shared" si="46"/>
        <v>18852466.020120002</v>
      </c>
      <c r="R158" s="45">
        <f t="shared" si="47"/>
        <v>44996923.61406</v>
      </c>
      <c r="S158" s="45">
        <f t="shared" si="48"/>
        <v>44996923.614060007</v>
      </c>
      <c r="T158" s="45">
        <f t="shared" si="49"/>
        <v>2856.3420635243142</v>
      </c>
      <c r="U158" s="45"/>
    </row>
    <row r="159" spans="1:21" ht="13" x14ac:dyDescent="0.15">
      <c r="A159" s="81" t="s">
        <v>166</v>
      </c>
      <c r="B159" s="82">
        <v>44.4</v>
      </c>
      <c r="C159" s="81" t="s">
        <v>166</v>
      </c>
      <c r="D159" s="83">
        <v>755308</v>
      </c>
      <c r="E159" s="83">
        <v>2090780621</v>
      </c>
      <c r="F159" s="82">
        <v>69.099999999999994</v>
      </c>
      <c r="G159" s="84">
        <v>2768.1149999999998</v>
      </c>
      <c r="H159" s="7">
        <f t="shared" si="40"/>
        <v>24.699999999999996</v>
      </c>
      <c r="I159" s="7" t="s">
        <v>566</v>
      </c>
      <c r="J159" s="7">
        <v>30</v>
      </c>
      <c r="K159" s="7">
        <v>5</v>
      </c>
      <c r="L159" s="7">
        <f t="shared" si="41"/>
        <v>9.3999999999999986</v>
      </c>
      <c r="M159" s="7">
        <f t="shared" si="42"/>
        <v>24.699999999999996</v>
      </c>
      <c r="N159" s="45">
        <f t="shared" si="43"/>
        <v>6272341.8629999999</v>
      </c>
      <c r="O159" s="45">
        <f t="shared" si="44"/>
        <v>1045390.3105</v>
      </c>
      <c r="P159" s="45">
        <f t="shared" si="45"/>
        <v>1965333.7837399999</v>
      </c>
      <c r="Q159" s="45">
        <f t="shared" si="46"/>
        <v>5164228.1338699991</v>
      </c>
      <c r="R159" s="45">
        <f t="shared" si="47"/>
        <v>14447294.091109999</v>
      </c>
      <c r="S159" s="45">
        <f t="shared" si="48"/>
        <v>14447294.091109997</v>
      </c>
      <c r="T159" s="45">
        <f t="shared" si="49"/>
        <v>1865.611845559162</v>
      </c>
      <c r="U159" s="45"/>
    </row>
    <row r="160" spans="1:21" ht="13" x14ac:dyDescent="0.15">
      <c r="A160" s="81" t="s">
        <v>167</v>
      </c>
      <c r="B160" s="82">
        <v>43.6</v>
      </c>
      <c r="C160" s="81" t="s">
        <v>167</v>
      </c>
      <c r="D160" s="83">
        <v>597604</v>
      </c>
      <c r="E160" s="83">
        <v>900579621</v>
      </c>
      <c r="F160" s="82">
        <v>87.5</v>
      </c>
      <c r="G160" s="84">
        <v>1506.9839999999999</v>
      </c>
      <c r="H160" s="7">
        <f t="shared" si="40"/>
        <v>43.9</v>
      </c>
      <c r="I160" s="7" t="s">
        <v>566</v>
      </c>
      <c r="J160" s="7">
        <v>30</v>
      </c>
      <c r="K160" s="7">
        <v>5</v>
      </c>
      <c r="L160" s="7">
        <f t="shared" si="41"/>
        <v>8.6000000000000014</v>
      </c>
      <c r="M160" s="7">
        <f t="shared" si="42"/>
        <v>43.9</v>
      </c>
      <c r="N160" s="45">
        <f t="shared" si="43"/>
        <v>2701738.8629999999</v>
      </c>
      <c r="O160" s="45">
        <f t="shared" si="44"/>
        <v>450289.81050000002</v>
      </c>
      <c r="P160" s="45">
        <f t="shared" si="45"/>
        <v>774498.47406000015</v>
      </c>
      <c r="Q160" s="45">
        <f t="shared" si="46"/>
        <v>3953544.5361900004</v>
      </c>
      <c r="R160" s="45">
        <f t="shared" si="47"/>
        <v>7880071.6837500008</v>
      </c>
      <c r="S160" s="45">
        <f t="shared" si="48"/>
        <v>7880071.6837499999</v>
      </c>
      <c r="T160" s="45">
        <f t="shared" si="49"/>
        <v>2623.481427931551</v>
      </c>
      <c r="U160" s="45" t="e">
        <f>R160/#REF!</f>
        <v>#REF!</v>
      </c>
    </row>
    <row r="161" spans="1:21" ht="13" x14ac:dyDescent="0.15">
      <c r="A161" s="81" t="s">
        <v>168</v>
      </c>
      <c r="B161" s="82">
        <v>43.6</v>
      </c>
      <c r="C161" s="81" t="s">
        <v>168</v>
      </c>
      <c r="D161" s="83">
        <v>803290</v>
      </c>
      <c r="E161" s="83">
        <v>141174992</v>
      </c>
      <c r="F161" s="82">
        <v>112.9</v>
      </c>
      <c r="G161" s="82">
        <v>175.74600000000001</v>
      </c>
      <c r="H161" s="7">
        <f t="shared" si="40"/>
        <v>69.300000000000011</v>
      </c>
      <c r="I161" s="7" t="s">
        <v>566</v>
      </c>
      <c r="J161" s="7">
        <v>30</v>
      </c>
      <c r="K161" s="7">
        <v>5</v>
      </c>
      <c r="L161" s="7">
        <f t="shared" si="41"/>
        <v>8.6000000000000014</v>
      </c>
      <c r="M161" s="7">
        <f t="shared" si="42"/>
        <v>69.300000000000011</v>
      </c>
      <c r="N161" s="45">
        <f t="shared" si="43"/>
        <v>423524.97600000002</v>
      </c>
      <c r="O161" s="45">
        <f t="shared" si="44"/>
        <v>70587.495999999999</v>
      </c>
      <c r="P161" s="45">
        <f t="shared" si="45"/>
        <v>121410.49312000003</v>
      </c>
      <c r="Q161" s="45">
        <f t="shared" si="46"/>
        <v>978342.69456000021</v>
      </c>
      <c r="R161" s="45">
        <f t="shared" si="47"/>
        <v>1593865.6596800003</v>
      </c>
      <c r="S161" s="45">
        <f t="shared" si="48"/>
        <v>1593865.65968</v>
      </c>
      <c r="T161" s="45">
        <f t="shared" si="49"/>
        <v>5566.7992134102633</v>
      </c>
      <c r="U161" s="45"/>
    </row>
    <row r="162" spans="1:21" ht="13" x14ac:dyDescent="0.15">
      <c r="A162" s="81" t="s">
        <v>169</v>
      </c>
      <c r="B162" s="82">
        <v>44.3</v>
      </c>
      <c r="C162" s="81" t="s">
        <v>169</v>
      </c>
      <c r="D162" s="83">
        <v>708483</v>
      </c>
      <c r="E162" s="83">
        <v>2112165492</v>
      </c>
      <c r="F162" s="82">
        <v>63.8</v>
      </c>
      <c r="G162" s="84">
        <v>2981.25</v>
      </c>
      <c r="H162" s="7">
        <f t="shared" si="40"/>
        <v>19.5</v>
      </c>
      <c r="I162" s="7" t="s">
        <v>566</v>
      </c>
      <c r="J162" s="7">
        <v>30</v>
      </c>
      <c r="K162" s="7">
        <v>5</v>
      </c>
      <c r="L162" s="7">
        <f t="shared" si="41"/>
        <v>9.2999999999999972</v>
      </c>
      <c r="M162" s="7">
        <f t="shared" si="42"/>
        <v>19.5</v>
      </c>
      <c r="N162" s="45">
        <f t="shared" si="43"/>
        <v>6336496.4759999998</v>
      </c>
      <c r="O162" s="45">
        <f t="shared" si="44"/>
        <v>1056082.746</v>
      </c>
      <c r="P162" s="45">
        <f t="shared" si="45"/>
        <v>1964313.9075599995</v>
      </c>
      <c r="Q162" s="45">
        <f t="shared" si="46"/>
        <v>4118722.7094000001</v>
      </c>
      <c r="R162" s="45">
        <f t="shared" si="47"/>
        <v>13475615.838959999</v>
      </c>
      <c r="S162" s="45">
        <f t="shared" si="48"/>
        <v>13475615.838959999</v>
      </c>
      <c r="T162" s="45">
        <f t="shared" si="49"/>
        <v>1381.5422086037736</v>
      </c>
      <c r="U162" s="45"/>
    </row>
    <row r="163" spans="1:21" ht="13" x14ac:dyDescent="0.15">
      <c r="A163" s="81" t="s">
        <v>170</v>
      </c>
      <c r="B163" s="82">
        <v>44.1</v>
      </c>
      <c r="C163" s="81" t="s">
        <v>170</v>
      </c>
      <c r="D163" s="83">
        <v>542836</v>
      </c>
      <c r="E163" s="83">
        <v>1331120938</v>
      </c>
      <c r="F163" s="82">
        <v>68.8</v>
      </c>
      <c r="G163" s="84">
        <v>2452.1610000000001</v>
      </c>
      <c r="H163" s="7">
        <f t="shared" si="40"/>
        <v>24.699999999999996</v>
      </c>
      <c r="I163" s="7" t="s">
        <v>566</v>
      </c>
      <c r="J163" s="7">
        <v>30</v>
      </c>
      <c r="K163" s="7">
        <v>5</v>
      </c>
      <c r="L163" s="7">
        <f t="shared" si="41"/>
        <v>9.1000000000000014</v>
      </c>
      <c r="M163" s="7">
        <f t="shared" si="42"/>
        <v>24.699999999999996</v>
      </c>
      <c r="N163" s="45">
        <f t="shared" si="43"/>
        <v>3993362.8139999998</v>
      </c>
      <c r="O163" s="45">
        <f t="shared" si="44"/>
        <v>665560.46900000004</v>
      </c>
      <c r="P163" s="45">
        <f t="shared" si="45"/>
        <v>1211320.0535800001</v>
      </c>
      <c r="Q163" s="45">
        <f t="shared" si="46"/>
        <v>3287868.7168599996</v>
      </c>
      <c r="R163" s="45">
        <f t="shared" si="47"/>
        <v>9158112.053439999</v>
      </c>
      <c r="S163" s="45">
        <f t="shared" si="48"/>
        <v>9158112.053439999</v>
      </c>
      <c r="T163" s="45">
        <f t="shared" si="49"/>
        <v>1340.8045869989774</v>
      </c>
      <c r="U163" s="45" t="e">
        <f>R163/#REF!</f>
        <v>#REF!</v>
      </c>
    </row>
    <row r="164" spans="1:21" ht="13" x14ac:dyDescent="0.15">
      <c r="A164" s="81" t="s">
        <v>171</v>
      </c>
      <c r="B164" s="82">
        <v>44.9</v>
      </c>
      <c r="C164" s="81" t="s">
        <v>171</v>
      </c>
      <c r="D164" s="83">
        <v>547056</v>
      </c>
      <c r="E164" s="83">
        <v>925791813</v>
      </c>
      <c r="F164" s="82">
        <v>57.7</v>
      </c>
      <c r="G164" s="84">
        <v>1692.317</v>
      </c>
      <c r="H164" s="7">
        <f t="shared" si="40"/>
        <v>12.800000000000004</v>
      </c>
      <c r="I164" s="7" t="s">
        <v>566</v>
      </c>
      <c r="J164" s="7">
        <v>30</v>
      </c>
      <c r="K164" s="7">
        <v>5</v>
      </c>
      <c r="L164" s="7">
        <f t="shared" si="41"/>
        <v>9.8999999999999986</v>
      </c>
      <c r="M164" s="7">
        <f t="shared" si="42"/>
        <v>12.800000000000004</v>
      </c>
      <c r="N164" s="45">
        <f t="shared" si="43"/>
        <v>2777375.4389999998</v>
      </c>
      <c r="O164" s="45">
        <f t="shared" si="44"/>
        <v>462895.90649999998</v>
      </c>
      <c r="P164" s="45">
        <f t="shared" si="45"/>
        <v>916533.89486999984</v>
      </c>
      <c r="Q164" s="45">
        <f t="shared" si="46"/>
        <v>1185013.5206400002</v>
      </c>
      <c r="R164" s="45">
        <f t="shared" si="47"/>
        <v>5341818.7610100005</v>
      </c>
      <c r="S164" s="45">
        <f t="shared" si="48"/>
        <v>5341818.7610100005</v>
      </c>
      <c r="T164" s="45">
        <f t="shared" si="49"/>
        <v>700.23141092360368</v>
      </c>
      <c r="U164" s="45" t="e">
        <f>R164/#REF!</f>
        <v>#REF!</v>
      </c>
    </row>
    <row r="165" spans="1:21" ht="13" x14ac:dyDescent="0.15">
      <c r="A165" s="81" t="s">
        <v>172</v>
      </c>
      <c r="B165" s="82">
        <v>44.4</v>
      </c>
      <c r="C165" s="81" t="s">
        <v>172</v>
      </c>
      <c r="D165" s="83">
        <v>760770</v>
      </c>
      <c r="E165" s="83">
        <v>1333437405</v>
      </c>
      <c r="F165" s="82">
        <v>59.2</v>
      </c>
      <c r="G165" s="84">
        <v>1752.7460000000001</v>
      </c>
      <c r="H165" s="7">
        <f t="shared" si="40"/>
        <v>14.800000000000004</v>
      </c>
      <c r="I165" s="7" t="s">
        <v>566</v>
      </c>
      <c r="J165" s="7">
        <v>30</v>
      </c>
      <c r="K165" s="7">
        <v>5</v>
      </c>
      <c r="L165" s="7">
        <f t="shared" si="41"/>
        <v>9.3999999999999986</v>
      </c>
      <c r="M165" s="7">
        <f t="shared" si="42"/>
        <v>14.800000000000004</v>
      </c>
      <c r="N165" s="45">
        <f t="shared" si="43"/>
        <v>4000312.2149999999</v>
      </c>
      <c r="O165" s="45">
        <f t="shared" si="44"/>
        <v>666718.70250000001</v>
      </c>
      <c r="P165" s="45">
        <f t="shared" si="45"/>
        <v>1253431.1606999999</v>
      </c>
      <c r="Q165" s="45">
        <f t="shared" si="46"/>
        <v>1973487.3594000004</v>
      </c>
      <c r="R165" s="45">
        <f t="shared" si="47"/>
        <v>7893949.4375999998</v>
      </c>
      <c r="S165" s="45">
        <f t="shared" si="48"/>
        <v>7893949.4375999998</v>
      </c>
      <c r="T165" s="45">
        <f t="shared" si="49"/>
        <v>1125.9403013328802</v>
      </c>
      <c r="U165" s="45"/>
    </row>
    <row r="166" spans="1:21" ht="13" x14ac:dyDescent="0.15">
      <c r="A166" s="81" t="s">
        <v>173</v>
      </c>
      <c r="B166" s="82">
        <v>44.3</v>
      </c>
      <c r="C166" s="81" t="s">
        <v>173</v>
      </c>
      <c r="D166" s="83">
        <v>725552</v>
      </c>
      <c r="E166" s="83">
        <v>758108684</v>
      </c>
      <c r="F166" s="82">
        <v>79.900000000000006</v>
      </c>
      <c r="G166" s="84">
        <v>1044.8710000000001</v>
      </c>
      <c r="H166" s="7">
        <f t="shared" si="40"/>
        <v>35.600000000000009</v>
      </c>
      <c r="I166" s="7" t="s">
        <v>566</v>
      </c>
      <c r="J166" s="7">
        <v>30</v>
      </c>
      <c r="K166" s="7">
        <v>5</v>
      </c>
      <c r="L166" s="7">
        <f t="shared" si="41"/>
        <v>9.2999999999999972</v>
      </c>
      <c r="M166" s="7">
        <f t="shared" si="42"/>
        <v>35.600000000000009</v>
      </c>
      <c r="N166" s="45">
        <f t="shared" si="43"/>
        <v>2274326.0520000001</v>
      </c>
      <c r="O166" s="45">
        <f t="shared" si="44"/>
        <v>379054.342</v>
      </c>
      <c r="P166" s="45">
        <f t="shared" si="45"/>
        <v>705041.07611999975</v>
      </c>
      <c r="Q166" s="45">
        <f t="shared" si="46"/>
        <v>2698866.9150400003</v>
      </c>
      <c r="R166" s="45">
        <f t="shared" si="47"/>
        <v>6057288.385160001</v>
      </c>
      <c r="S166" s="45">
        <f t="shared" si="48"/>
        <v>6057288.385160001</v>
      </c>
      <c r="T166" s="45">
        <f t="shared" si="49"/>
        <v>2582.9666198411096</v>
      </c>
      <c r="U166" s="45"/>
    </row>
    <row r="167" spans="1:21" ht="13" x14ac:dyDescent="0.15">
      <c r="A167" s="81" t="s">
        <v>174</v>
      </c>
      <c r="B167" s="82">
        <v>44.3</v>
      </c>
      <c r="C167" s="81" t="s">
        <v>174</v>
      </c>
      <c r="D167" s="83">
        <v>653968</v>
      </c>
      <c r="E167" s="83">
        <v>1224035404</v>
      </c>
      <c r="F167" s="82">
        <v>72.7</v>
      </c>
      <c r="G167" s="84">
        <v>1871.7059999999999</v>
      </c>
      <c r="H167" s="7">
        <f t="shared" ref="H167:H177" si="50">F167-B167</f>
        <v>28.400000000000006</v>
      </c>
      <c r="I167" s="7" t="s">
        <v>566</v>
      </c>
      <c r="J167" s="7">
        <v>30</v>
      </c>
      <c r="K167" s="7">
        <v>5</v>
      </c>
      <c r="L167" s="7">
        <f t="shared" ref="L167:L177" si="51">B167-J167-K167</f>
        <v>9.2999999999999972</v>
      </c>
      <c r="M167" s="7">
        <f t="shared" ref="M167:M177" si="52">F167-B167</f>
        <v>28.400000000000006</v>
      </c>
      <c r="N167" s="45">
        <f t="shared" ref="N167:N177" si="53">E167*J167/10000</f>
        <v>3672106.2119999998</v>
      </c>
      <c r="O167" s="45">
        <f t="shared" ref="O167:O177" si="54">E167*K167/10000</f>
        <v>612017.70200000005</v>
      </c>
      <c r="P167" s="45">
        <f t="shared" ref="P167:P177" si="55">E167*L167/10000</f>
        <v>1138352.9257199997</v>
      </c>
      <c r="Q167" s="45">
        <f t="shared" ref="Q167:Q177" si="56">E167*M167/10000</f>
        <v>3476260.5473600007</v>
      </c>
      <c r="R167" s="45">
        <f t="shared" ref="R167:R177" si="57">SUM(N167:Q167)</f>
        <v>8898737.3870800007</v>
      </c>
      <c r="S167" s="45">
        <f t="shared" ref="S167:S177" si="58">E167*F167/10000</f>
        <v>8898737.3870800007</v>
      </c>
      <c r="T167" s="45">
        <f t="shared" ref="T167:T177" si="59">Q167/G167</f>
        <v>1857.2684745146946</v>
      </c>
      <c r="U167" s="45"/>
    </row>
    <row r="168" spans="1:21" ht="13" x14ac:dyDescent="0.15">
      <c r="A168" s="81" t="s">
        <v>175</v>
      </c>
      <c r="B168" s="82">
        <v>43.5</v>
      </c>
      <c r="C168" s="81" t="s">
        <v>175</v>
      </c>
      <c r="D168" s="83">
        <v>596540</v>
      </c>
      <c r="E168" s="83">
        <v>1021009861</v>
      </c>
      <c r="F168" s="82">
        <v>115.1</v>
      </c>
      <c r="G168" s="84">
        <v>1711.5540000000001</v>
      </c>
      <c r="H168" s="7">
        <f t="shared" si="50"/>
        <v>71.599999999999994</v>
      </c>
      <c r="I168" s="7" t="s">
        <v>566</v>
      </c>
      <c r="J168" s="7">
        <v>30</v>
      </c>
      <c r="K168" s="7">
        <v>5</v>
      </c>
      <c r="L168" s="7">
        <f t="shared" si="51"/>
        <v>8.5</v>
      </c>
      <c r="M168" s="7">
        <f t="shared" si="52"/>
        <v>71.599999999999994</v>
      </c>
      <c r="N168" s="45">
        <f t="shared" si="53"/>
        <v>3063029.5830000001</v>
      </c>
      <c r="O168" s="45">
        <f t="shared" si="54"/>
        <v>510504.93050000002</v>
      </c>
      <c r="P168" s="45">
        <f t="shared" si="55"/>
        <v>867858.38185000001</v>
      </c>
      <c r="Q168" s="45">
        <f t="shared" si="56"/>
        <v>7310430.6047599986</v>
      </c>
      <c r="R168" s="45">
        <f t="shared" si="57"/>
        <v>11751823.500109999</v>
      </c>
      <c r="S168" s="45">
        <f t="shared" si="58"/>
        <v>11751823.500109999</v>
      </c>
      <c r="T168" s="45">
        <f t="shared" si="59"/>
        <v>4271.2240482976276</v>
      </c>
      <c r="U168" s="45" t="e">
        <f>R168/#REF!</f>
        <v>#REF!</v>
      </c>
    </row>
    <row r="169" spans="1:21" ht="13" x14ac:dyDescent="0.15">
      <c r="A169" s="81" t="s">
        <v>176</v>
      </c>
      <c r="B169" s="82">
        <v>44.2</v>
      </c>
      <c r="C169" s="81" t="s">
        <v>176</v>
      </c>
      <c r="D169" s="83">
        <v>777471</v>
      </c>
      <c r="E169" s="83">
        <v>12894203275</v>
      </c>
      <c r="F169" s="82">
        <v>68.5</v>
      </c>
      <c r="G169" s="84">
        <v>16584.809000000001</v>
      </c>
      <c r="H169" s="7">
        <f t="shared" si="50"/>
        <v>24.299999999999997</v>
      </c>
      <c r="I169" s="7" t="s">
        <v>566</v>
      </c>
      <c r="J169" s="7">
        <v>30</v>
      </c>
      <c r="K169" s="7">
        <v>5</v>
      </c>
      <c r="L169" s="7">
        <f t="shared" si="51"/>
        <v>9.2000000000000028</v>
      </c>
      <c r="M169" s="7">
        <f t="shared" si="52"/>
        <v>24.299999999999997</v>
      </c>
      <c r="N169" s="45">
        <f t="shared" si="53"/>
        <v>38682609.825000003</v>
      </c>
      <c r="O169" s="45">
        <f t="shared" si="54"/>
        <v>6447101.6375000002</v>
      </c>
      <c r="P169" s="45">
        <f t="shared" si="55"/>
        <v>11862667.013000002</v>
      </c>
      <c r="Q169" s="45">
        <f t="shared" si="56"/>
        <v>31332913.958249994</v>
      </c>
      <c r="R169" s="45">
        <f t="shared" si="57"/>
        <v>88325292.433750004</v>
      </c>
      <c r="S169" s="45">
        <f t="shared" si="58"/>
        <v>88325292.433750004</v>
      </c>
      <c r="T169" s="45">
        <f t="shared" si="59"/>
        <v>1889.2538321213101</v>
      </c>
      <c r="U169" s="45"/>
    </row>
    <row r="170" spans="1:21" ht="13" x14ac:dyDescent="0.15">
      <c r="A170" s="81" t="s">
        <v>177</v>
      </c>
      <c r="B170" s="82">
        <v>44.5</v>
      </c>
      <c r="C170" s="81" t="s">
        <v>177</v>
      </c>
      <c r="D170" s="83">
        <v>604082</v>
      </c>
      <c r="E170" s="83">
        <v>944656240</v>
      </c>
      <c r="F170" s="82">
        <v>68</v>
      </c>
      <c r="G170" s="84">
        <v>1563.789</v>
      </c>
      <c r="H170" s="7">
        <f t="shared" si="50"/>
        <v>23.5</v>
      </c>
      <c r="I170" s="7" t="s">
        <v>566</v>
      </c>
      <c r="J170" s="7">
        <v>30</v>
      </c>
      <c r="K170" s="7">
        <v>5</v>
      </c>
      <c r="L170" s="7">
        <f t="shared" si="51"/>
        <v>9.5</v>
      </c>
      <c r="M170" s="7">
        <f t="shared" si="52"/>
        <v>23.5</v>
      </c>
      <c r="N170" s="45">
        <f t="shared" si="53"/>
        <v>2833968.72</v>
      </c>
      <c r="O170" s="45">
        <f t="shared" si="54"/>
        <v>472328.12</v>
      </c>
      <c r="P170" s="45">
        <f t="shared" si="55"/>
        <v>897423.42799999996</v>
      </c>
      <c r="Q170" s="45">
        <f t="shared" si="56"/>
        <v>2219942.1639999999</v>
      </c>
      <c r="R170" s="45">
        <f t="shared" si="57"/>
        <v>6423662.432</v>
      </c>
      <c r="S170" s="45">
        <f t="shared" si="58"/>
        <v>6423662.432</v>
      </c>
      <c r="T170" s="45">
        <f t="shared" si="59"/>
        <v>1419.5918784439589</v>
      </c>
      <c r="U170" s="45" t="e">
        <f>R170/#REF!</f>
        <v>#REF!</v>
      </c>
    </row>
    <row r="171" spans="1:21" ht="13" x14ac:dyDescent="0.15">
      <c r="A171" s="81" t="s">
        <v>178</v>
      </c>
      <c r="B171" s="82">
        <v>45</v>
      </c>
      <c r="C171" s="81" t="s">
        <v>178</v>
      </c>
      <c r="D171" s="83">
        <v>418259</v>
      </c>
      <c r="E171" s="83">
        <v>1156493347</v>
      </c>
      <c r="F171" s="82">
        <v>58.6</v>
      </c>
      <c r="G171" s="84">
        <v>2765.0149999999999</v>
      </c>
      <c r="H171" s="7">
        <f t="shared" si="50"/>
        <v>13.600000000000001</v>
      </c>
      <c r="I171" s="7" t="s">
        <v>566</v>
      </c>
      <c r="J171" s="7">
        <v>30</v>
      </c>
      <c r="K171" s="7">
        <v>5</v>
      </c>
      <c r="L171" s="7">
        <f t="shared" si="51"/>
        <v>10</v>
      </c>
      <c r="M171" s="7">
        <f t="shared" si="52"/>
        <v>13.600000000000001</v>
      </c>
      <c r="N171" s="45">
        <f t="shared" si="53"/>
        <v>3469480.0410000002</v>
      </c>
      <c r="O171" s="45">
        <f t="shared" si="54"/>
        <v>578246.67350000003</v>
      </c>
      <c r="P171" s="45">
        <f t="shared" si="55"/>
        <v>1156493.3470000001</v>
      </c>
      <c r="Q171" s="45">
        <f t="shared" si="56"/>
        <v>1572830.9519200001</v>
      </c>
      <c r="R171" s="45">
        <f t="shared" si="57"/>
        <v>6777051.0134199997</v>
      </c>
      <c r="S171" s="45">
        <f t="shared" si="58"/>
        <v>6777051.0134200007</v>
      </c>
      <c r="T171" s="45">
        <f t="shared" si="59"/>
        <v>568.83270142114964</v>
      </c>
      <c r="U171" s="45">
        <f>R171/G171</f>
        <v>2450.9997281823066</v>
      </c>
    </row>
    <row r="172" spans="1:21" ht="13" x14ac:dyDescent="0.15">
      <c r="A172" s="81" t="s">
        <v>179</v>
      </c>
      <c r="B172" s="82">
        <v>44.8</v>
      </c>
      <c r="C172" s="81" t="s">
        <v>179</v>
      </c>
      <c r="D172" s="83">
        <v>453078</v>
      </c>
      <c r="E172" s="83">
        <v>848543387</v>
      </c>
      <c r="F172" s="82">
        <v>65.8</v>
      </c>
      <c r="G172" s="84">
        <v>1872.8430000000001</v>
      </c>
      <c r="H172" s="7">
        <f t="shared" si="50"/>
        <v>21</v>
      </c>
      <c r="I172" s="7" t="s">
        <v>566</v>
      </c>
      <c r="J172" s="7">
        <v>30</v>
      </c>
      <c r="K172" s="7">
        <v>5</v>
      </c>
      <c r="L172" s="7">
        <f t="shared" si="51"/>
        <v>9.7999999999999972</v>
      </c>
      <c r="M172" s="7">
        <f t="shared" si="52"/>
        <v>21</v>
      </c>
      <c r="N172" s="45">
        <f t="shared" si="53"/>
        <v>2545630.1609999998</v>
      </c>
      <c r="O172" s="45">
        <f t="shared" si="54"/>
        <v>424271.69349999999</v>
      </c>
      <c r="P172" s="45">
        <f t="shared" si="55"/>
        <v>831572.51925999974</v>
      </c>
      <c r="Q172" s="45">
        <f t="shared" si="56"/>
        <v>1781941.1126999999</v>
      </c>
      <c r="R172" s="45">
        <f t="shared" si="57"/>
        <v>5583415.4864600003</v>
      </c>
      <c r="S172" s="45">
        <f t="shared" si="58"/>
        <v>5583415.4864600003</v>
      </c>
      <c r="T172" s="45">
        <f t="shared" si="59"/>
        <v>951.46315665541636</v>
      </c>
      <c r="U172" s="45" t="e">
        <f>R172/#REF!</f>
        <v>#REF!</v>
      </c>
    </row>
    <row r="173" spans="1:21" ht="13" x14ac:dyDescent="0.15">
      <c r="A173" s="81" t="s">
        <v>180</v>
      </c>
      <c r="B173" s="82">
        <v>45.7</v>
      </c>
      <c r="C173" s="81" t="s">
        <v>180</v>
      </c>
      <c r="D173" s="83">
        <v>299862</v>
      </c>
      <c r="E173" s="83">
        <v>1111061863</v>
      </c>
      <c r="F173" s="82">
        <v>56.8</v>
      </c>
      <c r="G173" s="84">
        <v>3705.2469999999998</v>
      </c>
      <c r="H173" s="7">
        <f t="shared" si="50"/>
        <v>11.099999999999994</v>
      </c>
      <c r="I173" s="7" t="s">
        <v>566</v>
      </c>
      <c r="J173" s="7">
        <v>30</v>
      </c>
      <c r="K173" s="7">
        <v>5</v>
      </c>
      <c r="L173" s="7">
        <f t="shared" si="51"/>
        <v>10.700000000000003</v>
      </c>
      <c r="M173" s="7">
        <f t="shared" si="52"/>
        <v>11.099999999999994</v>
      </c>
      <c r="N173" s="45">
        <f t="shared" si="53"/>
        <v>3333185.5890000002</v>
      </c>
      <c r="O173" s="45">
        <f t="shared" si="54"/>
        <v>555530.93149999995</v>
      </c>
      <c r="P173" s="45">
        <f t="shared" si="55"/>
        <v>1188836.1934100003</v>
      </c>
      <c r="Q173" s="45">
        <f t="shared" si="56"/>
        <v>1233278.6679299993</v>
      </c>
      <c r="R173" s="45">
        <f t="shared" si="57"/>
        <v>6310831.3818399999</v>
      </c>
      <c r="S173" s="45">
        <f t="shared" si="58"/>
        <v>6310831.381839999</v>
      </c>
      <c r="T173" s="45">
        <f t="shared" si="59"/>
        <v>332.84654651363309</v>
      </c>
      <c r="U173" s="45">
        <f>R173/G173</f>
        <v>1703.2147605382313</v>
      </c>
    </row>
    <row r="174" spans="1:21" ht="13" x14ac:dyDescent="0.15">
      <c r="A174" s="81" t="s">
        <v>181</v>
      </c>
      <c r="B174" s="82">
        <v>44.6</v>
      </c>
      <c r="C174" s="81" t="s">
        <v>181</v>
      </c>
      <c r="D174" s="83">
        <v>335577</v>
      </c>
      <c r="E174" s="83">
        <v>265485003</v>
      </c>
      <c r="F174" s="82">
        <v>49.5</v>
      </c>
      <c r="G174" s="82">
        <v>791.13099999999997</v>
      </c>
      <c r="H174" s="7">
        <f t="shared" si="50"/>
        <v>4.8999999999999986</v>
      </c>
      <c r="I174" s="7" t="s">
        <v>566</v>
      </c>
      <c r="J174" s="7">
        <v>30</v>
      </c>
      <c r="K174" s="7">
        <v>5</v>
      </c>
      <c r="L174" s="7">
        <f t="shared" si="51"/>
        <v>9.6000000000000014</v>
      </c>
      <c r="M174" s="7">
        <f t="shared" si="52"/>
        <v>4.8999999999999986</v>
      </c>
      <c r="N174" s="45">
        <f t="shared" si="53"/>
        <v>796455.00899999996</v>
      </c>
      <c r="O174" s="45">
        <f t="shared" si="54"/>
        <v>132742.50150000001</v>
      </c>
      <c r="P174" s="45">
        <f t="shared" si="55"/>
        <v>254865.60288000002</v>
      </c>
      <c r="Q174" s="45">
        <f t="shared" si="56"/>
        <v>130087.65146999995</v>
      </c>
      <c r="R174" s="45">
        <f t="shared" si="57"/>
        <v>1314150.7648499999</v>
      </c>
      <c r="S174" s="45">
        <f t="shared" si="58"/>
        <v>1314150.7648499999</v>
      </c>
      <c r="T174" s="45">
        <f t="shared" si="59"/>
        <v>164.43250418704355</v>
      </c>
      <c r="U174" s="45">
        <f>R174/G174</f>
        <v>1661.1038688282977</v>
      </c>
    </row>
    <row r="175" spans="1:21" ht="13" x14ac:dyDescent="0.15">
      <c r="A175" s="81" t="s">
        <v>182</v>
      </c>
      <c r="B175" s="82">
        <v>43.4</v>
      </c>
      <c r="C175" s="81" t="s">
        <v>182</v>
      </c>
      <c r="D175" s="83">
        <v>400779</v>
      </c>
      <c r="E175" s="83">
        <v>296543305</v>
      </c>
      <c r="F175" s="82">
        <v>79.099999999999994</v>
      </c>
      <c r="G175" s="82">
        <v>739.91800000000001</v>
      </c>
      <c r="H175" s="7">
        <f t="shared" si="50"/>
        <v>35.699999999999996</v>
      </c>
      <c r="I175" s="7" t="s">
        <v>566</v>
      </c>
      <c r="J175" s="7">
        <v>30</v>
      </c>
      <c r="K175" s="7">
        <v>5</v>
      </c>
      <c r="L175" s="7">
        <f t="shared" si="51"/>
        <v>8.3999999999999986</v>
      </c>
      <c r="M175" s="7">
        <f t="shared" si="52"/>
        <v>35.699999999999996</v>
      </c>
      <c r="N175" s="45">
        <f t="shared" si="53"/>
        <v>889629.91500000004</v>
      </c>
      <c r="O175" s="45">
        <f t="shared" si="54"/>
        <v>148271.6525</v>
      </c>
      <c r="P175" s="45">
        <f t="shared" si="55"/>
        <v>249096.37619999994</v>
      </c>
      <c r="Q175" s="45">
        <f t="shared" si="56"/>
        <v>1058659.5988499997</v>
      </c>
      <c r="R175" s="45">
        <f t="shared" si="57"/>
        <v>2345657.5425499994</v>
      </c>
      <c r="S175" s="45">
        <f t="shared" si="58"/>
        <v>2345657.5425499999</v>
      </c>
      <c r="T175" s="45">
        <f t="shared" si="59"/>
        <v>1430.7796253774063</v>
      </c>
      <c r="U175" s="45">
        <f>R175/G175</f>
        <v>3170.1587777969985</v>
      </c>
    </row>
    <row r="176" spans="1:21" ht="13" x14ac:dyDescent="0.15">
      <c r="A176" s="81" t="s">
        <v>183</v>
      </c>
      <c r="B176" s="82">
        <v>46</v>
      </c>
      <c r="C176" s="81" t="s">
        <v>183</v>
      </c>
      <c r="D176" s="83">
        <v>312413</v>
      </c>
      <c r="E176" s="83">
        <v>348330339</v>
      </c>
      <c r="F176" s="82">
        <v>49.4</v>
      </c>
      <c r="G176" s="84">
        <v>1114.9659999999999</v>
      </c>
      <c r="H176" s="7">
        <f t="shared" si="50"/>
        <v>3.3999999999999986</v>
      </c>
      <c r="I176" s="7" t="s">
        <v>566</v>
      </c>
      <c r="J176" s="7">
        <v>30</v>
      </c>
      <c r="K176" s="7">
        <v>5</v>
      </c>
      <c r="L176" s="7">
        <f t="shared" si="51"/>
        <v>11</v>
      </c>
      <c r="M176" s="7">
        <f t="shared" si="52"/>
        <v>3.3999999999999986</v>
      </c>
      <c r="N176" s="45">
        <f t="shared" si="53"/>
        <v>1044991.017</v>
      </c>
      <c r="O176" s="45">
        <f t="shared" si="54"/>
        <v>174165.16949999999</v>
      </c>
      <c r="P176" s="45">
        <f t="shared" si="55"/>
        <v>383163.37290000002</v>
      </c>
      <c r="Q176" s="45">
        <f t="shared" si="56"/>
        <v>118432.31525999994</v>
      </c>
      <c r="R176" s="45">
        <f t="shared" si="57"/>
        <v>1720751.8746600002</v>
      </c>
      <c r="S176" s="45">
        <f t="shared" si="58"/>
        <v>1720751.8746599997</v>
      </c>
      <c r="T176" s="45">
        <f t="shared" si="59"/>
        <v>106.22056211579542</v>
      </c>
      <c r="U176" s="45">
        <f>R176/G176</f>
        <v>1543.3222848589107</v>
      </c>
    </row>
    <row r="177" spans="1:21" ht="13" x14ac:dyDescent="0.15">
      <c r="A177" s="81" t="s">
        <v>184</v>
      </c>
      <c r="B177" s="82">
        <v>43.8</v>
      </c>
      <c r="C177" s="81" t="s">
        <v>184</v>
      </c>
      <c r="D177" s="83">
        <v>994498</v>
      </c>
      <c r="E177" s="83">
        <v>3625815482</v>
      </c>
      <c r="F177" s="85">
        <v>75.2</v>
      </c>
      <c r="G177" s="84">
        <v>3645.8760000000002</v>
      </c>
      <c r="H177" s="7">
        <f t="shared" si="50"/>
        <v>31.400000000000006</v>
      </c>
      <c r="I177" s="7" t="s">
        <v>566</v>
      </c>
      <c r="J177" s="7">
        <v>30</v>
      </c>
      <c r="K177" s="7">
        <v>5</v>
      </c>
      <c r="L177" s="7">
        <f t="shared" si="51"/>
        <v>8.7999999999999972</v>
      </c>
      <c r="M177" s="7">
        <f t="shared" si="52"/>
        <v>31.400000000000006</v>
      </c>
      <c r="N177" s="45">
        <f t="shared" si="53"/>
        <v>10877446.446</v>
      </c>
      <c r="O177" s="45">
        <f t="shared" si="54"/>
        <v>1812907.7409999999</v>
      </c>
      <c r="P177" s="45">
        <f t="shared" si="55"/>
        <v>3190717.6241599992</v>
      </c>
      <c r="Q177" s="45">
        <f t="shared" si="56"/>
        <v>11385060.613480002</v>
      </c>
      <c r="R177" s="45">
        <f t="shared" si="57"/>
        <v>27266132.42464</v>
      </c>
      <c r="S177" s="45">
        <f t="shared" si="58"/>
        <v>27266132.424640004</v>
      </c>
      <c r="T177" s="45">
        <f t="shared" si="59"/>
        <v>3122.7229377740769</v>
      </c>
      <c r="U177" s="45"/>
    </row>
    <row r="178" spans="1:21" x14ac:dyDescent="0.15">
      <c r="A178" s="81"/>
      <c r="B178" s="82"/>
      <c r="C178" s="81"/>
      <c r="D178" s="83"/>
      <c r="E178" s="83"/>
      <c r="F178" s="82"/>
      <c r="G178" s="82"/>
      <c r="N178" s="45"/>
      <c r="O178" s="45"/>
      <c r="P178" s="45"/>
      <c r="Q178" s="45"/>
      <c r="R178" s="45"/>
      <c r="S178" s="45"/>
      <c r="T178" s="45"/>
      <c r="U178" s="45"/>
    </row>
    <row r="179" spans="1:21" s="67" customFormat="1" ht="13" x14ac:dyDescent="0.15">
      <c r="A179" s="86" t="s">
        <v>185</v>
      </c>
      <c r="B179" s="86" t="s">
        <v>186</v>
      </c>
      <c r="C179" s="86" t="s">
        <v>185</v>
      </c>
      <c r="D179" s="87">
        <v>93586731</v>
      </c>
      <c r="E179" s="87">
        <v>443203570620</v>
      </c>
      <c r="F179" s="88">
        <f>R179*10000/E179</f>
        <v>79.729719874424532</v>
      </c>
      <c r="G179" s="89">
        <v>596306.90599999996</v>
      </c>
      <c r="I179" s="67" t="s">
        <v>566</v>
      </c>
      <c r="J179" s="67">
        <v>30</v>
      </c>
      <c r="K179" s="67">
        <v>5</v>
      </c>
      <c r="L179" s="68">
        <f>P179*10000/E179</f>
        <v>8.7689548759985154</v>
      </c>
      <c r="M179" s="68">
        <f>Q179*10000/E179</f>
        <v>35.96076499842593</v>
      </c>
      <c r="N179" s="69">
        <f t="shared" ref="N179:S179" si="60">SUM(N7:N177)</f>
        <v>1329610711.8599992</v>
      </c>
      <c r="O179" s="69">
        <f t="shared" si="60"/>
        <v>221601785.31000006</v>
      </c>
      <c r="P179" s="69">
        <f t="shared" si="60"/>
        <v>388643211.16482013</v>
      </c>
      <c r="Q179" s="69">
        <f t="shared" si="60"/>
        <v>1593793944.9529092</v>
      </c>
      <c r="R179" s="69">
        <f t="shared" si="60"/>
        <v>3533649653.2877326</v>
      </c>
      <c r="S179" s="69">
        <f t="shared" si="60"/>
        <v>3533649653.2877326</v>
      </c>
      <c r="T179" s="69"/>
      <c r="U179" s="69"/>
    </row>
    <row r="180" spans="1:21" x14ac:dyDescent="0.15">
      <c r="A180" s="90"/>
      <c r="B180" s="91"/>
    </row>
    <row r="181" spans="1:21" x14ac:dyDescent="0.15">
      <c r="M181" s="51" t="s">
        <v>580</v>
      </c>
      <c r="N181" s="46">
        <f>N179/G179</f>
        <v>2229.7422660739726</v>
      </c>
      <c r="O181" s="46">
        <f>O179/G179</f>
        <v>371.62371101232907</v>
      </c>
      <c r="P181" s="46">
        <f>P179/G179</f>
        <v>651.75031054364501</v>
      </c>
      <c r="Q181" s="46">
        <f>Q179/G179</f>
        <v>2672.7745879114627</v>
      </c>
      <c r="R181" s="46">
        <f>R179/G179</f>
        <v>5925.8908755414159</v>
      </c>
    </row>
  </sheetData>
  <autoFilter ref="A6:T179" xr:uid="{56086DAA-D5FB-D045-8DAD-648E3A9F3BC7}"/>
  <sortState xmlns:xlrd2="http://schemas.microsoft.com/office/spreadsheetml/2017/richdata2" ref="A7:U177">
    <sortCondition ref="A7:A17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2025 Transport</vt:lpstr>
      <vt:lpstr>2025 Quintiless</vt:lpstr>
      <vt:lpstr>2008 2025 Students</vt:lpstr>
      <vt:lpstr>2008 Tier Rev</vt:lpstr>
      <vt:lpstr>2012 Tier Rev</vt:lpstr>
      <vt:lpstr>2016 Tier Rev</vt:lpstr>
      <vt:lpstr>2020 Tier Rev</vt:lpstr>
      <vt:lpstr>2024 Tier Rev</vt:lpstr>
      <vt:lpstr>2025 Tier Rev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Weston</dc:creator>
  <cp:lastModifiedBy>Susan Weston</cp:lastModifiedBy>
  <dcterms:created xsi:type="dcterms:W3CDTF">2025-02-16T14:30:52Z</dcterms:created>
  <dcterms:modified xsi:type="dcterms:W3CDTF">2025-04-14T15:35:16Z</dcterms:modified>
</cp:coreProperties>
</file>